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768" activeTab="0"/>
  </bookViews>
  <sheets>
    <sheet name="плоское заграждение" sheetId="1" r:id="rId1"/>
    <sheet name="Лист1" sheetId="2" r:id="rId2"/>
  </sheets>
  <definedNames>
    <definedName name="_xlnm.Print_Area" localSheetId="0">'плоское заграждение'!$A$1:$E$235</definedName>
  </definedNames>
  <calcPr fullCalcOnLoad="1"/>
</workbook>
</file>

<file path=xl/sharedStrings.xml><?xml version="1.0" encoding="utf-8"?>
<sst xmlns="http://schemas.openxmlformats.org/spreadsheetml/2006/main" count="315" uniqueCount="212">
  <si>
    <t>Кол-во ячеек по вертикали</t>
  </si>
  <si>
    <r>
      <t xml:space="preserve">Высота заграждения мм </t>
    </r>
    <r>
      <rPr>
        <vertAlign val="superscript"/>
        <sz val="10"/>
        <rFont val="Arial Cyr"/>
        <family val="0"/>
      </rPr>
      <t>+50</t>
    </r>
  </si>
  <si>
    <t>Цена 1 п.м. заграждения грн/м.п.</t>
  </si>
  <si>
    <t>вес   кг/м.п.</t>
  </si>
  <si>
    <t>Варан 90/2-1,8</t>
  </si>
  <si>
    <t>Варан 90/3-1,8</t>
  </si>
  <si>
    <t>Варан 90/4-1,8</t>
  </si>
  <si>
    <t>Варан 90/5-1,8</t>
  </si>
  <si>
    <t>Варан 90/6-1,8</t>
  </si>
  <si>
    <t>Варан 90/7-1,8</t>
  </si>
  <si>
    <t>Варан 90/8-1,8</t>
  </si>
  <si>
    <t>Варан 90/9-1,8</t>
  </si>
  <si>
    <t>Варан 90/12-1,8</t>
  </si>
  <si>
    <t>Варан 90/10-1,8</t>
  </si>
  <si>
    <t>Варан 90/11-1,8</t>
  </si>
  <si>
    <t>Варан 90/13-1,8</t>
  </si>
  <si>
    <t>обозначение</t>
  </si>
  <si>
    <t>Варан 120/2-1,8</t>
  </si>
  <si>
    <t>Варан 120/3-1,8</t>
  </si>
  <si>
    <t>Варан 120/4-1,8</t>
  </si>
  <si>
    <t>Варан 120/5-1,8</t>
  </si>
  <si>
    <t>Варан 120/6-1,8</t>
  </si>
  <si>
    <t>Варан 120/7-1,8</t>
  </si>
  <si>
    <t>Варан 120/8-1,8</t>
  </si>
  <si>
    <t>Варан 120/9-1,8</t>
  </si>
  <si>
    <t>Варан 120/10-1,8</t>
  </si>
  <si>
    <t>Варан 120/11-1,8</t>
  </si>
  <si>
    <t>Варан 150/3-1,8</t>
  </si>
  <si>
    <t>Варан 150/4-1,8</t>
  </si>
  <si>
    <t>Варан 150/5-1,8</t>
  </si>
  <si>
    <t>Варан 150/6-1,8</t>
  </si>
  <si>
    <t>Варан 150/7-1,8</t>
  </si>
  <si>
    <t>Варан 150/8-1,8</t>
  </si>
  <si>
    <t>Варан 150/9-1,8</t>
  </si>
  <si>
    <t>Варан 150/10-1,8</t>
  </si>
  <si>
    <t>Варан 150/11-1,8</t>
  </si>
  <si>
    <t>Варан 150/2-1,8</t>
  </si>
  <si>
    <t>Варан 180/2-1,8</t>
  </si>
  <si>
    <t>Варан 180/3-1,8</t>
  </si>
  <si>
    <t>Варан 180/4-1,8</t>
  </si>
  <si>
    <t>Варан 180/5-1,8</t>
  </si>
  <si>
    <t>Варан 180/6-1,8</t>
  </si>
  <si>
    <t>Варан 180/7-1,8</t>
  </si>
  <si>
    <t>Варан 180/8-1,8</t>
  </si>
  <si>
    <t>Варан 180/9-1,8</t>
  </si>
  <si>
    <t>Варан 180/10-1,8</t>
  </si>
  <si>
    <t>Варан 180/11-1,8</t>
  </si>
  <si>
    <t>Варан 210/2-1,8</t>
  </si>
  <si>
    <t>Варан 210/3-1,8</t>
  </si>
  <si>
    <t>Варан 210/4-1,8</t>
  </si>
  <si>
    <t>Варан 210/5-1,8</t>
  </si>
  <si>
    <t>Варан 210/6-1,8</t>
  </si>
  <si>
    <t>Варан 210/7-1,8</t>
  </si>
  <si>
    <t>Варан 210/8-1,8</t>
  </si>
  <si>
    <t>Варан 210/9-1,8</t>
  </si>
  <si>
    <t>Варан 90/2-2,1</t>
  </si>
  <si>
    <t>Варан 90/3-2,1</t>
  </si>
  <si>
    <t>Варан 90/4-2,1</t>
  </si>
  <si>
    <t>Варан 90/5-2,1</t>
  </si>
  <si>
    <t>Варан 90/6-2,1</t>
  </si>
  <si>
    <t>Варан 90/7-2,1</t>
  </si>
  <si>
    <t>Варан 90/8-2,1</t>
  </si>
  <si>
    <t>Варан 90/9-2,1</t>
  </si>
  <si>
    <t>Варан 90/10-2,1</t>
  </si>
  <si>
    <t>Варан 90/11-2,1</t>
  </si>
  <si>
    <t>Варан 90/12-2,1</t>
  </si>
  <si>
    <t>Варан 90/13-2,1</t>
  </si>
  <si>
    <t>Варан 120/2-2,1</t>
  </si>
  <si>
    <t>Варан 120/3-2,1</t>
  </si>
  <si>
    <t>Варан 120/4-2,1</t>
  </si>
  <si>
    <t>Варан 120/5-2,1</t>
  </si>
  <si>
    <t>Варан 120/6-2,1</t>
  </si>
  <si>
    <t>Варан 120/7-2,1</t>
  </si>
  <si>
    <t>Варан 120/8-2,1</t>
  </si>
  <si>
    <t>Варан 120/9-2,1</t>
  </si>
  <si>
    <t>Варан 120/10-2,1</t>
  </si>
  <si>
    <t>Варан 120/11-2,1</t>
  </si>
  <si>
    <t>Варан 150/2-2,1</t>
  </si>
  <si>
    <t>Варан 150/3-2,1</t>
  </si>
  <si>
    <t>Варан 150/4-2,1</t>
  </si>
  <si>
    <t>Варан 150/5-2,1</t>
  </si>
  <si>
    <t>Варан 150/6-2,1</t>
  </si>
  <si>
    <t>Варан 150/7-2,1</t>
  </si>
  <si>
    <t>Варан 150/8-2,1</t>
  </si>
  <si>
    <t>Варан 150/9-2,1</t>
  </si>
  <si>
    <t>Варан 150/10-2,1</t>
  </si>
  <si>
    <t>Варан 150/11-2,1</t>
  </si>
  <si>
    <t>Варан 180/2-2,1</t>
  </si>
  <si>
    <t>Варан 180/3-2,1</t>
  </si>
  <si>
    <t>Варан 180/4-2,1</t>
  </si>
  <si>
    <t>Варан 180/5-2,1</t>
  </si>
  <si>
    <t>Варан 180/6-2,1</t>
  </si>
  <si>
    <t>Варан 180/7-2,1</t>
  </si>
  <si>
    <t>Варан 180/8-2,1</t>
  </si>
  <si>
    <t>Варан 180/9-2,1</t>
  </si>
  <si>
    <t>Варан 180/10-2,1</t>
  </si>
  <si>
    <t>Варан 180/11-2,1</t>
  </si>
  <si>
    <t>Варан 210/2-2,1</t>
  </si>
  <si>
    <t>Варан 210/3-2,1</t>
  </si>
  <si>
    <t>Варан 210/4-2,1</t>
  </si>
  <si>
    <t>Варан 210/5-2,1</t>
  </si>
  <si>
    <t>Варан 210/6-2,1</t>
  </si>
  <si>
    <t>Варан 210/7-2,1</t>
  </si>
  <si>
    <t>Варан 210/8-2,1</t>
  </si>
  <si>
    <t>Варан 210/9-2,1</t>
  </si>
  <si>
    <t>Варан 120/2-2,4</t>
  </si>
  <si>
    <t>Варан 120/3-2,4</t>
  </si>
  <si>
    <t>Варан 120/4-2,4</t>
  </si>
  <si>
    <t>Варан 120/5-2,4</t>
  </si>
  <si>
    <t>Варан 120/6-2,4</t>
  </si>
  <si>
    <t>Варан 120/7-2,4</t>
  </si>
  <si>
    <t>Варан 120/8-2,4</t>
  </si>
  <si>
    <t>Варан 120/9-2,4</t>
  </si>
  <si>
    <t>Варан 120/10-2,4</t>
  </si>
  <si>
    <t>Варан 120/11-2,4</t>
  </si>
  <si>
    <t>Варан 150/2-2,4</t>
  </si>
  <si>
    <t>Варан 150/3-2,4</t>
  </si>
  <si>
    <t>Варан 150/4-2,4</t>
  </si>
  <si>
    <t>Варан 150/5-2,4</t>
  </si>
  <si>
    <t>Варан 150/6-2,4</t>
  </si>
  <si>
    <t>Варан 150/7-2,4</t>
  </si>
  <si>
    <t>Варан 150/8-2,4</t>
  </si>
  <si>
    <t>Варан 150/9-2,4</t>
  </si>
  <si>
    <t>Варан 150/10-2,4</t>
  </si>
  <si>
    <t>Варан 150/11-2,4</t>
  </si>
  <si>
    <t>Варан 180/2-2,4</t>
  </si>
  <si>
    <t>Варан 180/3-2,4</t>
  </si>
  <si>
    <t>Варан 180/4-2,4</t>
  </si>
  <si>
    <t>Варан 180/5-2,4</t>
  </si>
  <si>
    <t>Варан 180/6-2,4</t>
  </si>
  <si>
    <t>Варан 180/7-2,4</t>
  </si>
  <si>
    <t>Варан 180/8-2,4</t>
  </si>
  <si>
    <t>Варан 180/9-2,4</t>
  </si>
  <si>
    <t>Варан 180/10-2,4</t>
  </si>
  <si>
    <t>Варан 180/11-2,4</t>
  </si>
  <si>
    <t>Варан 210/2-2,4</t>
  </si>
  <si>
    <t>Варан 210/3-2,4</t>
  </si>
  <si>
    <t>Варан 210/4-2,4</t>
  </si>
  <si>
    <t>Варан 210/5-2,4</t>
  </si>
  <si>
    <t>Варан 210/6-2,4</t>
  </si>
  <si>
    <t>Варан 210/7-2,4</t>
  </si>
  <si>
    <t>Варан 210/8-2,4</t>
  </si>
  <si>
    <t>Варан 210/9-2,4</t>
  </si>
  <si>
    <t>Варан 180/2-3,0</t>
  </si>
  <si>
    <t>Варан 180/3-3,0</t>
  </si>
  <si>
    <t>Варан 180/4-3,0</t>
  </si>
  <si>
    <t>Варан 180/5-3,0</t>
  </si>
  <si>
    <t>Варан 180/6-3,0</t>
  </si>
  <si>
    <t>Варан 180/7-3,0</t>
  </si>
  <si>
    <t>Варан 180/8-3,0</t>
  </si>
  <si>
    <t>Варан 180/9-3,0</t>
  </si>
  <si>
    <t>Варан 180/10-3,0</t>
  </si>
  <si>
    <t>Варан 180/11-3,0</t>
  </si>
  <si>
    <t>Варан 210/2-3,0</t>
  </si>
  <si>
    <t>Варан 210/3-3,0</t>
  </si>
  <si>
    <t>Варан 210/4-3,0</t>
  </si>
  <si>
    <t>Варан 210/5-3,0</t>
  </si>
  <si>
    <t>Варан 210/6-3,0</t>
  </si>
  <si>
    <t>Варан 210/7-3,0</t>
  </si>
  <si>
    <t>Варан 210/8-3,0</t>
  </si>
  <si>
    <t>Варан 210/9-3,0</t>
  </si>
  <si>
    <r>
      <t xml:space="preserve">Ячейка полотна заграждения </t>
    </r>
    <r>
      <rPr>
        <b/>
        <sz val="12"/>
        <color indexed="8"/>
        <rFont val="Calibri"/>
        <family val="2"/>
      </rPr>
      <t>150х150мм</t>
    </r>
    <r>
      <rPr>
        <sz val="12"/>
        <color indexed="8"/>
        <rFont val="Calibri"/>
        <family val="2"/>
      </rPr>
      <t xml:space="preserve">                                                             </t>
    </r>
    <r>
      <rPr>
        <b/>
        <sz val="12"/>
        <color indexed="8"/>
        <rFont val="Calibri"/>
        <family val="2"/>
      </rPr>
      <t xml:space="preserve">цена 40грн/м2 </t>
    </r>
    <r>
      <rPr>
        <sz val="12"/>
        <color indexed="8"/>
        <rFont val="Calibri"/>
        <family val="2"/>
      </rPr>
      <t xml:space="preserve"> сердечник </t>
    </r>
    <r>
      <rPr>
        <b/>
        <sz val="12"/>
        <color indexed="8"/>
        <rFont val="Calibri"/>
        <family val="2"/>
      </rPr>
      <t>Ø1,8мм</t>
    </r>
    <r>
      <rPr>
        <sz val="12"/>
        <color indexed="8"/>
        <rFont val="Calibri"/>
        <family val="2"/>
      </rPr>
      <t xml:space="preserve"> ГОСТ 3282-74</t>
    </r>
  </si>
  <si>
    <r>
      <t xml:space="preserve">Ячейка полотна заграждения </t>
    </r>
    <r>
      <rPr>
        <b/>
        <sz val="12"/>
        <color indexed="8"/>
        <rFont val="Calibri"/>
        <family val="2"/>
      </rPr>
      <t>180х180мм</t>
    </r>
    <r>
      <rPr>
        <sz val="12"/>
        <color indexed="8"/>
        <rFont val="Calibri"/>
        <family val="2"/>
      </rPr>
      <t xml:space="preserve">                                                             </t>
    </r>
    <r>
      <rPr>
        <b/>
        <sz val="12"/>
        <color indexed="8"/>
        <rFont val="Calibri"/>
        <family val="2"/>
      </rPr>
      <t>цена 32грн/м2</t>
    </r>
    <r>
      <rPr>
        <sz val="12"/>
        <color indexed="8"/>
        <rFont val="Calibri"/>
        <family val="2"/>
      </rPr>
      <t xml:space="preserve">  сердечник </t>
    </r>
    <r>
      <rPr>
        <b/>
        <sz val="12"/>
        <color indexed="8"/>
        <rFont val="Calibri"/>
        <family val="2"/>
      </rPr>
      <t>Ø1,8мм</t>
    </r>
    <r>
      <rPr>
        <sz val="12"/>
        <color indexed="8"/>
        <rFont val="Calibri"/>
        <family val="2"/>
      </rPr>
      <t xml:space="preserve"> ГОСТ 3282-74</t>
    </r>
  </si>
  <si>
    <r>
      <t xml:space="preserve">Ячейка полотна заграждения </t>
    </r>
    <r>
      <rPr>
        <b/>
        <sz val="12"/>
        <color indexed="8"/>
        <rFont val="Calibri"/>
        <family val="2"/>
      </rPr>
      <t>210х210мм</t>
    </r>
    <r>
      <rPr>
        <sz val="12"/>
        <color indexed="8"/>
        <rFont val="Calibri"/>
        <family val="2"/>
      </rPr>
      <t xml:space="preserve">                                                           </t>
    </r>
    <r>
      <rPr>
        <b/>
        <sz val="12"/>
        <color indexed="8"/>
        <rFont val="Calibri"/>
        <family val="2"/>
      </rPr>
      <t>цена 27грн/м2</t>
    </r>
    <r>
      <rPr>
        <sz val="12"/>
        <color indexed="8"/>
        <rFont val="Calibri"/>
        <family val="2"/>
      </rPr>
      <t xml:space="preserve">  сердечник </t>
    </r>
    <r>
      <rPr>
        <b/>
        <sz val="12"/>
        <color indexed="8"/>
        <rFont val="Calibri"/>
        <family val="2"/>
      </rPr>
      <t>Ø1,8мм</t>
    </r>
    <r>
      <rPr>
        <sz val="12"/>
        <color indexed="8"/>
        <rFont val="Calibri"/>
        <family val="2"/>
      </rPr>
      <t xml:space="preserve"> ГОСТ 3282-74</t>
    </r>
  </si>
  <si>
    <r>
      <t xml:space="preserve">Ячейка полотна заграждения </t>
    </r>
    <r>
      <rPr>
        <b/>
        <sz val="12"/>
        <color indexed="8"/>
        <rFont val="Calibri"/>
        <family val="2"/>
      </rPr>
      <t>90х90мм</t>
    </r>
    <r>
      <rPr>
        <sz val="12"/>
        <color indexed="8"/>
        <rFont val="Calibri"/>
        <family val="2"/>
      </rPr>
      <t xml:space="preserve">                                                              </t>
    </r>
    <r>
      <rPr>
        <b/>
        <sz val="12"/>
        <color indexed="8"/>
        <rFont val="Calibri"/>
        <family val="2"/>
      </rPr>
      <t>цена 100грн/м2</t>
    </r>
    <r>
      <rPr>
        <sz val="12"/>
        <color indexed="8"/>
        <rFont val="Calibri"/>
        <family val="2"/>
      </rPr>
      <t xml:space="preserve">  сердечник </t>
    </r>
    <r>
      <rPr>
        <b/>
        <sz val="12"/>
        <color indexed="8"/>
        <rFont val="Calibri"/>
        <family val="2"/>
      </rPr>
      <t>Ø2,1мм</t>
    </r>
    <r>
      <rPr>
        <sz val="12"/>
        <color indexed="8"/>
        <rFont val="Calibri"/>
        <family val="2"/>
      </rPr>
      <t xml:space="preserve"> ГОСТ 9850-72</t>
    </r>
  </si>
  <si>
    <r>
      <t xml:space="preserve">Ячейка полотна заграждения </t>
    </r>
    <r>
      <rPr>
        <b/>
        <sz val="12"/>
        <color indexed="8"/>
        <rFont val="Calibri"/>
        <family val="2"/>
      </rPr>
      <t>120х120мм</t>
    </r>
    <r>
      <rPr>
        <sz val="12"/>
        <color indexed="8"/>
        <rFont val="Calibri"/>
        <family val="2"/>
      </rPr>
      <t xml:space="preserve">                                                     </t>
    </r>
    <r>
      <rPr>
        <b/>
        <sz val="12"/>
        <color indexed="8"/>
        <rFont val="Calibri"/>
        <family val="2"/>
      </rPr>
      <t xml:space="preserve">       цена 58грн/м2</t>
    </r>
    <r>
      <rPr>
        <sz val="12"/>
        <color indexed="8"/>
        <rFont val="Calibri"/>
        <family val="2"/>
      </rPr>
      <t xml:space="preserve">  сердечник </t>
    </r>
    <r>
      <rPr>
        <b/>
        <sz val="12"/>
        <color indexed="8"/>
        <rFont val="Calibri"/>
        <family val="2"/>
      </rPr>
      <t>Ø2,1мм</t>
    </r>
    <r>
      <rPr>
        <sz val="12"/>
        <color indexed="8"/>
        <rFont val="Calibri"/>
        <family val="2"/>
      </rPr>
      <t xml:space="preserve"> ГОСТ 9850-72</t>
    </r>
  </si>
  <si>
    <r>
      <t xml:space="preserve">Ячейка полотна заграждения </t>
    </r>
    <r>
      <rPr>
        <b/>
        <sz val="12"/>
        <color indexed="8"/>
        <rFont val="Calibri"/>
        <family val="2"/>
      </rPr>
      <t>180х180мм</t>
    </r>
    <r>
      <rPr>
        <sz val="12"/>
        <color indexed="8"/>
        <rFont val="Calibri"/>
        <family val="2"/>
      </rPr>
      <t xml:space="preserve">                                                            </t>
    </r>
    <r>
      <rPr>
        <b/>
        <sz val="12"/>
        <color indexed="8"/>
        <rFont val="Calibri"/>
        <family val="2"/>
      </rPr>
      <t>цена 34грн/м2</t>
    </r>
    <r>
      <rPr>
        <sz val="12"/>
        <color indexed="8"/>
        <rFont val="Calibri"/>
        <family val="2"/>
      </rPr>
      <t xml:space="preserve">  сердечник </t>
    </r>
    <r>
      <rPr>
        <b/>
        <sz val="12"/>
        <color indexed="8"/>
        <rFont val="Calibri"/>
        <family val="2"/>
      </rPr>
      <t>Ø2,1мм</t>
    </r>
    <r>
      <rPr>
        <sz val="12"/>
        <color indexed="8"/>
        <rFont val="Calibri"/>
        <family val="2"/>
      </rPr>
      <t xml:space="preserve"> ГОСТ 9850-72</t>
    </r>
  </si>
  <si>
    <r>
      <t xml:space="preserve">Ячейка полотна заграждения </t>
    </r>
    <r>
      <rPr>
        <b/>
        <sz val="12"/>
        <color indexed="8"/>
        <rFont val="Calibri"/>
        <family val="2"/>
      </rPr>
      <t>210х210мм</t>
    </r>
    <r>
      <rPr>
        <sz val="12"/>
        <color indexed="8"/>
        <rFont val="Calibri"/>
        <family val="2"/>
      </rPr>
      <t xml:space="preserve">                                                            </t>
    </r>
    <r>
      <rPr>
        <b/>
        <sz val="12"/>
        <color indexed="8"/>
        <rFont val="Calibri"/>
        <family val="2"/>
      </rPr>
      <t>цена 29грн/м2</t>
    </r>
    <r>
      <rPr>
        <sz val="12"/>
        <color indexed="8"/>
        <rFont val="Calibri"/>
        <family val="2"/>
      </rPr>
      <t xml:space="preserve">  сердечник </t>
    </r>
    <r>
      <rPr>
        <b/>
        <sz val="12"/>
        <color indexed="8"/>
        <rFont val="Calibri"/>
        <family val="2"/>
      </rPr>
      <t>Ø2,1мм</t>
    </r>
    <r>
      <rPr>
        <sz val="12"/>
        <color indexed="8"/>
        <rFont val="Calibri"/>
        <family val="2"/>
      </rPr>
      <t xml:space="preserve"> 9850-72</t>
    </r>
  </si>
  <si>
    <r>
      <t xml:space="preserve">Ячейка полотна заграждения </t>
    </r>
    <r>
      <rPr>
        <b/>
        <sz val="12"/>
        <color indexed="8"/>
        <rFont val="Calibri"/>
        <family val="2"/>
      </rPr>
      <t>180х180мм</t>
    </r>
    <r>
      <rPr>
        <sz val="12"/>
        <color indexed="8"/>
        <rFont val="Calibri"/>
        <family val="2"/>
      </rPr>
      <t xml:space="preserve">                                                        </t>
    </r>
    <r>
      <rPr>
        <b/>
        <sz val="12"/>
        <color indexed="8"/>
        <rFont val="Calibri"/>
        <family val="2"/>
      </rPr>
      <t>цена 34,5грн/м2</t>
    </r>
    <r>
      <rPr>
        <sz val="12"/>
        <color indexed="8"/>
        <rFont val="Calibri"/>
        <family val="2"/>
      </rPr>
      <t xml:space="preserve">  сердечник</t>
    </r>
    <r>
      <rPr>
        <b/>
        <sz val="12"/>
        <color indexed="8"/>
        <rFont val="Calibri"/>
        <family val="2"/>
      </rPr>
      <t xml:space="preserve"> Ø2,4мм</t>
    </r>
    <r>
      <rPr>
        <sz val="12"/>
        <color indexed="8"/>
        <rFont val="Calibri"/>
        <family val="2"/>
      </rPr>
      <t xml:space="preserve"> ГОСТ 9850-72</t>
    </r>
  </si>
  <si>
    <r>
      <t xml:space="preserve">Ячейка полотна заграждения </t>
    </r>
    <r>
      <rPr>
        <b/>
        <sz val="12"/>
        <color indexed="8"/>
        <rFont val="Calibri"/>
        <family val="2"/>
      </rPr>
      <t>210х210мм</t>
    </r>
    <r>
      <rPr>
        <sz val="12"/>
        <color indexed="8"/>
        <rFont val="Calibri"/>
        <family val="2"/>
      </rPr>
      <t xml:space="preserve">                                                            </t>
    </r>
    <r>
      <rPr>
        <b/>
        <sz val="12"/>
        <color indexed="8"/>
        <rFont val="Calibri"/>
        <family val="2"/>
      </rPr>
      <t>цена 30грн/м2</t>
    </r>
    <r>
      <rPr>
        <sz val="12"/>
        <color indexed="8"/>
        <rFont val="Calibri"/>
        <family val="2"/>
      </rPr>
      <t xml:space="preserve">  сердечник </t>
    </r>
    <r>
      <rPr>
        <b/>
        <sz val="12"/>
        <color indexed="8"/>
        <rFont val="Calibri"/>
        <family val="2"/>
      </rPr>
      <t>Ø2,4мм</t>
    </r>
    <r>
      <rPr>
        <sz val="12"/>
        <color indexed="8"/>
        <rFont val="Calibri"/>
        <family val="2"/>
      </rPr>
      <t xml:space="preserve"> 9850-72</t>
    </r>
  </si>
  <si>
    <r>
      <t xml:space="preserve">Ячейка полотна заграждения </t>
    </r>
    <r>
      <rPr>
        <b/>
        <sz val="12"/>
        <color indexed="8"/>
        <rFont val="Calibri"/>
        <family val="2"/>
      </rPr>
      <t>90х90мм</t>
    </r>
    <r>
      <rPr>
        <sz val="12"/>
        <color indexed="8"/>
        <rFont val="Calibri"/>
        <family val="2"/>
      </rPr>
      <t xml:space="preserve">                                                                 </t>
    </r>
    <r>
      <rPr>
        <b/>
        <sz val="12"/>
        <color indexed="8"/>
        <rFont val="Calibri"/>
        <family val="2"/>
      </rPr>
      <t xml:space="preserve">цена 95грн/м2 </t>
    </r>
    <r>
      <rPr>
        <sz val="12"/>
        <color indexed="8"/>
        <rFont val="Calibri"/>
        <family val="2"/>
      </rPr>
      <t>сердечник</t>
    </r>
    <r>
      <rPr>
        <b/>
        <sz val="12"/>
        <color indexed="8"/>
        <rFont val="Calibri"/>
        <family val="2"/>
      </rPr>
      <t xml:space="preserve"> Ø1,8мм</t>
    </r>
    <r>
      <rPr>
        <sz val="12"/>
        <color indexed="8"/>
        <rFont val="Calibri"/>
        <family val="2"/>
      </rPr>
      <t xml:space="preserve"> ГОСТ 3282-74 </t>
    </r>
  </si>
  <si>
    <r>
      <t xml:space="preserve">Ячейка полотна заграждения </t>
    </r>
    <r>
      <rPr>
        <b/>
        <sz val="12"/>
        <color indexed="8"/>
        <rFont val="Calibri"/>
        <family val="2"/>
      </rPr>
      <t xml:space="preserve">120х120мм </t>
    </r>
    <r>
      <rPr>
        <sz val="12"/>
        <color indexed="8"/>
        <rFont val="Calibri"/>
        <family val="2"/>
      </rPr>
      <t xml:space="preserve">                                                           </t>
    </r>
    <r>
      <rPr>
        <b/>
        <sz val="12"/>
        <color indexed="8"/>
        <rFont val="Calibri"/>
        <family val="2"/>
      </rPr>
      <t>цена 56грн/м2</t>
    </r>
    <r>
      <rPr>
        <sz val="12"/>
        <color indexed="8"/>
        <rFont val="Calibri"/>
        <family val="2"/>
      </rPr>
      <t xml:space="preserve">  сердечник </t>
    </r>
    <r>
      <rPr>
        <b/>
        <sz val="12"/>
        <color indexed="8"/>
        <rFont val="Calibri"/>
        <family val="2"/>
      </rPr>
      <t>Ø1,8мм</t>
    </r>
    <r>
      <rPr>
        <sz val="12"/>
        <color indexed="8"/>
        <rFont val="Calibri"/>
        <family val="2"/>
      </rPr>
      <t xml:space="preserve"> ГОСТ 3282-74</t>
    </r>
  </si>
  <si>
    <r>
      <t xml:space="preserve">Ячейка полотна заграждения </t>
    </r>
    <r>
      <rPr>
        <b/>
        <sz val="12"/>
        <color indexed="8"/>
        <rFont val="Calibri"/>
        <family val="2"/>
      </rPr>
      <t>120х120мм</t>
    </r>
    <r>
      <rPr>
        <sz val="12"/>
        <color indexed="8"/>
        <rFont val="Calibri"/>
        <family val="2"/>
      </rPr>
      <t xml:space="preserve">                                                             </t>
    </r>
    <r>
      <rPr>
        <b/>
        <sz val="12"/>
        <color indexed="8"/>
        <rFont val="Calibri"/>
        <family val="2"/>
      </rPr>
      <t>цена 60грн/м2</t>
    </r>
    <r>
      <rPr>
        <sz val="12"/>
        <color indexed="8"/>
        <rFont val="Calibri"/>
        <family val="2"/>
      </rPr>
      <t xml:space="preserve">  сердечник </t>
    </r>
    <r>
      <rPr>
        <b/>
        <sz val="12"/>
        <color indexed="8"/>
        <rFont val="Calibri"/>
        <family val="2"/>
      </rPr>
      <t>Ø2,4мм</t>
    </r>
    <r>
      <rPr>
        <sz val="12"/>
        <color indexed="8"/>
        <rFont val="Calibri"/>
        <family val="2"/>
      </rPr>
      <t xml:space="preserve"> ГОСТ 9850-72</t>
    </r>
  </si>
  <si>
    <r>
      <t xml:space="preserve">Ячейка полотна заграждения </t>
    </r>
    <r>
      <rPr>
        <b/>
        <sz val="12"/>
        <color indexed="8"/>
        <rFont val="Calibri"/>
        <family val="2"/>
      </rPr>
      <t>150х150мм</t>
    </r>
    <r>
      <rPr>
        <sz val="12"/>
        <color indexed="8"/>
        <rFont val="Calibri"/>
        <family val="2"/>
      </rPr>
      <t xml:space="preserve">                                                             </t>
    </r>
    <r>
      <rPr>
        <b/>
        <sz val="12"/>
        <color indexed="8"/>
        <rFont val="Calibri"/>
        <family val="2"/>
      </rPr>
      <t>цена 43грн/м2</t>
    </r>
    <r>
      <rPr>
        <sz val="12"/>
        <color indexed="8"/>
        <rFont val="Calibri"/>
        <family val="2"/>
      </rPr>
      <t xml:space="preserve">  сердечник </t>
    </r>
    <r>
      <rPr>
        <b/>
        <sz val="12"/>
        <color indexed="8"/>
        <rFont val="Calibri"/>
        <family val="2"/>
      </rPr>
      <t>Ø2,1мм</t>
    </r>
    <r>
      <rPr>
        <sz val="12"/>
        <color indexed="8"/>
        <rFont val="Calibri"/>
        <family val="2"/>
      </rPr>
      <t xml:space="preserve"> ГОСТ 9850-72</t>
    </r>
  </si>
  <si>
    <r>
      <t xml:space="preserve">Ячейка полотна заграждения </t>
    </r>
    <r>
      <rPr>
        <b/>
        <sz val="12"/>
        <color indexed="8"/>
        <rFont val="Calibri"/>
        <family val="2"/>
      </rPr>
      <t>150х150мм</t>
    </r>
    <r>
      <rPr>
        <sz val="12"/>
        <color indexed="8"/>
        <rFont val="Calibri"/>
        <family val="2"/>
      </rPr>
      <t xml:space="preserve">                                                            </t>
    </r>
    <r>
      <rPr>
        <b/>
        <sz val="12"/>
        <color indexed="8"/>
        <rFont val="Calibri"/>
        <family val="2"/>
      </rPr>
      <t xml:space="preserve"> цена 44грн/м2</t>
    </r>
    <r>
      <rPr>
        <sz val="12"/>
        <color indexed="8"/>
        <rFont val="Calibri"/>
        <family val="2"/>
      </rPr>
      <t xml:space="preserve">  сердечник </t>
    </r>
    <r>
      <rPr>
        <b/>
        <sz val="12"/>
        <color indexed="8"/>
        <rFont val="Calibri"/>
        <family val="2"/>
      </rPr>
      <t>Ø2,4мм</t>
    </r>
    <r>
      <rPr>
        <sz val="12"/>
        <color indexed="8"/>
        <rFont val="Calibri"/>
        <family val="2"/>
      </rPr>
      <t xml:space="preserve"> ГОСТ 9850-72 </t>
    </r>
  </si>
  <si>
    <r>
      <t xml:space="preserve">Ячейка полотна заграждения </t>
    </r>
    <r>
      <rPr>
        <b/>
        <sz val="12"/>
        <color indexed="8"/>
        <rFont val="Calibri"/>
        <family val="2"/>
      </rPr>
      <t>120х120мм</t>
    </r>
    <r>
      <rPr>
        <sz val="12"/>
        <color indexed="8"/>
        <rFont val="Calibri"/>
        <family val="2"/>
      </rPr>
      <t xml:space="preserve">                                                </t>
    </r>
    <r>
      <rPr>
        <b/>
        <sz val="12"/>
        <color indexed="8"/>
        <rFont val="Calibri"/>
        <family val="2"/>
      </rPr>
      <t>цена 57грн/м2</t>
    </r>
    <r>
      <rPr>
        <sz val="12"/>
        <color indexed="8"/>
        <rFont val="Calibri"/>
        <family val="2"/>
      </rPr>
      <t xml:space="preserve">  сердечник </t>
    </r>
    <r>
      <rPr>
        <b/>
        <sz val="12"/>
        <color indexed="8"/>
        <rFont val="Calibri"/>
        <family val="2"/>
      </rPr>
      <t>Ø2,5мм</t>
    </r>
    <r>
      <rPr>
        <sz val="12"/>
        <color indexed="8"/>
        <rFont val="Calibri"/>
        <family val="2"/>
      </rPr>
      <t xml:space="preserve"> ГОСТ 3282-74</t>
    </r>
  </si>
  <si>
    <r>
      <t xml:space="preserve">Ячейка полотна заграждения </t>
    </r>
    <r>
      <rPr>
        <b/>
        <sz val="12"/>
        <color indexed="8"/>
        <rFont val="Calibri"/>
        <family val="2"/>
      </rPr>
      <t>150х150мм</t>
    </r>
    <r>
      <rPr>
        <sz val="12"/>
        <color indexed="8"/>
        <rFont val="Calibri"/>
        <family val="2"/>
      </rPr>
      <t xml:space="preserve">                                                     </t>
    </r>
    <r>
      <rPr>
        <b/>
        <sz val="12"/>
        <color indexed="8"/>
        <rFont val="Calibri"/>
        <family val="2"/>
      </rPr>
      <t xml:space="preserve"> цена 44грн/м2</t>
    </r>
    <r>
      <rPr>
        <sz val="12"/>
        <color indexed="8"/>
        <rFont val="Calibri"/>
        <family val="2"/>
      </rPr>
      <t xml:space="preserve">  сердечник </t>
    </r>
    <r>
      <rPr>
        <b/>
        <sz val="12"/>
        <color indexed="8"/>
        <rFont val="Calibri"/>
        <family val="2"/>
      </rPr>
      <t>Ø2,5мм</t>
    </r>
    <r>
      <rPr>
        <sz val="12"/>
        <color indexed="8"/>
        <rFont val="Calibri"/>
        <family val="2"/>
      </rPr>
      <t xml:space="preserve"> ГОСТ 3282-74</t>
    </r>
  </si>
  <si>
    <t>Варан 120/2-2,5</t>
  </si>
  <si>
    <t>Варан 120/3-2,5</t>
  </si>
  <si>
    <t>Варан 120/4-2,5</t>
  </si>
  <si>
    <t>Варан 120/5-2,5</t>
  </si>
  <si>
    <t>Варан 120/6-2,5</t>
  </si>
  <si>
    <t>Варан 120/7-2,5</t>
  </si>
  <si>
    <t>Варан 120/8-2,5</t>
  </si>
  <si>
    <t>Варан 120/9-2,5</t>
  </si>
  <si>
    <t>Варан 120/10-2,5</t>
  </si>
  <si>
    <t>Варан 120/11-2,5</t>
  </si>
  <si>
    <t>Варан 150/2-2,5</t>
  </si>
  <si>
    <t>Варан 150/3-2,5</t>
  </si>
  <si>
    <t>Варан 150/4-2,5</t>
  </si>
  <si>
    <t>Варан 150/5-2,5</t>
  </si>
  <si>
    <t>Варан 150/6-2,5</t>
  </si>
  <si>
    <t>Варан 150/7-2,5</t>
  </si>
  <si>
    <t>Варан 150/8-2,5</t>
  </si>
  <si>
    <t>Варан 150/9-2,5</t>
  </si>
  <si>
    <t>Варан 150/10-2,5</t>
  </si>
  <si>
    <t>Варан 150/11-2,5</t>
  </si>
  <si>
    <r>
      <t xml:space="preserve">Ячейка полотна заграждения </t>
    </r>
    <r>
      <rPr>
        <b/>
        <sz val="12"/>
        <color indexed="8"/>
        <rFont val="Calibri"/>
        <family val="2"/>
      </rPr>
      <t>180х180мм</t>
    </r>
    <r>
      <rPr>
        <sz val="12"/>
        <color indexed="8"/>
        <rFont val="Calibri"/>
        <family val="2"/>
      </rPr>
      <t xml:space="preserve">                                                  </t>
    </r>
    <r>
      <rPr>
        <b/>
        <sz val="12"/>
        <color indexed="8"/>
        <rFont val="Calibri"/>
        <family val="2"/>
      </rPr>
      <t>цена 34грн/м2</t>
    </r>
    <r>
      <rPr>
        <sz val="12"/>
        <color indexed="8"/>
        <rFont val="Calibri"/>
        <family val="2"/>
      </rPr>
      <t xml:space="preserve">  сердечник</t>
    </r>
    <r>
      <rPr>
        <b/>
        <sz val="12"/>
        <color indexed="8"/>
        <rFont val="Calibri"/>
        <family val="2"/>
      </rPr>
      <t xml:space="preserve"> Ø2,5мм</t>
    </r>
    <r>
      <rPr>
        <sz val="12"/>
        <color indexed="8"/>
        <rFont val="Calibri"/>
        <family val="2"/>
      </rPr>
      <t xml:space="preserve"> ГОСТ 3282-74</t>
    </r>
  </si>
  <si>
    <t>Варан 180/2-2,5</t>
  </si>
  <si>
    <t>Варан 180/3-2,5</t>
  </si>
  <si>
    <t>Варан 180/4-2,5</t>
  </si>
  <si>
    <t>Варан 180/5-2,5</t>
  </si>
  <si>
    <t>Варан 180/6-2,5</t>
  </si>
  <si>
    <t>Варан 180/7-2,5</t>
  </si>
  <si>
    <t>Варан 180/8-2,5</t>
  </si>
  <si>
    <t>Варан 180/9-2,5</t>
  </si>
  <si>
    <t>Варан 180/10-2,5</t>
  </si>
  <si>
    <t>Варан 180/11-2,5</t>
  </si>
  <si>
    <r>
      <t xml:space="preserve">Ячейка полотна заграждения </t>
    </r>
    <r>
      <rPr>
        <b/>
        <sz val="12"/>
        <color indexed="8"/>
        <rFont val="Calibri"/>
        <family val="2"/>
      </rPr>
      <t>210х210мм</t>
    </r>
    <r>
      <rPr>
        <sz val="12"/>
        <color indexed="8"/>
        <rFont val="Calibri"/>
        <family val="2"/>
      </rPr>
      <t xml:space="preserve">                                                   </t>
    </r>
    <r>
      <rPr>
        <b/>
        <sz val="12"/>
        <color indexed="8"/>
        <rFont val="Calibri"/>
        <family val="2"/>
      </rPr>
      <t>цена 28грн/м2</t>
    </r>
    <r>
      <rPr>
        <sz val="12"/>
        <color indexed="8"/>
        <rFont val="Calibri"/>
        <family val="2"/>
      </rPr>
      <t xml:space="preserve">  сердечник </t>
    </r>
    <r>
      <rPr>
        <b/>
        <sz val="12"/>
        <color indexed="8"/>
        <rFont val="Calibri"/>
        <family val="2"/>
      </rPr>
      <t>Ø2,5мм</t>
    </r>
    <r>
      <rPr>
        <sz val="12"/>
        <color indexed="8"/>
        <rFont val="Calibri"/>
        <family val="2"/>
      </rPr>
      <t xml:space="preserve"> ГОСТ 3282-74</t>
    </r>
  </si>
  <si>
    <r>
      <t xml:space="preserve">Ячейка полотна заграждения </t>
    </r>
    <r>
      <rPr>
        <b/>
        <sz val="12"/>
        <color indexed="8"/>
        <rFont val="Calibri"/>
        <family val="2"/>
      </rPr>
      <t>180х180мм</t>
    </r>
    <r>
      <rPr>
        <sz val="12"/>
        <color indexed="8"/>
        <rFont val="Calibri"/>
        <family val="2"/>
      </rPr>
      <t xml:space="preserve">                                                      </t>
    </r>
    <r>
      <rPr>
        <b/>
        <sz val="12"/>
        <color indexed="8"/>
        <rFont val="Calibri"/>
        <family val="2"/>
      </rPr>
      <t xml:space="preserve">цена 35грн/м2 </t>
    </r>
    <r>
      <rPr>
        <sz val="12"/>
        <color indexed="8"/>
        <rFont val="Calibri"/>
        <family val="2"/>
      </rPr>
      <t xml:space="preserve"> сердечник </t>
    </r>
    <r>
      <rPr>
        <b/>
        <sz val="12"/>
        <color indexed="8"/>
        <rFont val="Calibri"/>
        <family val="2"/>
      </rPr>
      <t>Ø3,0мм</t>
    </r>
    <r>
      <rPr>
        <sz val="12"/>
        <color indexed="8"/>
        <rFont val="Calibri"/>
        <family val="2"/>
      </rPr>
      <t xml:space="preserve"> ГОСТ 3282-74</t>
    </r>
  </si>
  <si>
    <r>
      <t xml:space="preserve">Ячейка полотна заграждения </t>
    </r>
    <r>
      <rPr>
        <b/>
        <sz val="12"/>
        <color indexed="8"/>
        <rFont val="Calibri"/>
        <family val="2"/>
      </rPr>
      <t>210х210мм</t>
    </r>
    <r>
      <rPr>
        <sz val="12"/>
        <color indexed="8"/>
        <rFont val="Calibri"/>
        <family val="2"/>
      </rPr>
      <t xml:space="preserve">                                                     </t>
    </r>
    <r>
      <rPr>
        <b/>
        <sz val="12"/>
        <color indexed="8"/>
        <rFont val="Calibri"/>
        <family val="2"/>
      </rPr>
      <t>цена 34грн/м2</t>
    </r>
    <r>
      <rPr>
        <sz val="12"/>
        <color indexed="8"/>
        <rFont val="Calibri"/>
        <family val="2"/>
      </rPr>
      <t xml:space="preserve">  сердечник </t>
    </r>
    <r>
      <rPr>
        <b/>
        <sz val="12"/>
        <color indexed="8"/>
        <rFont val="Calibri"/>
        <family val="2"/>
      </rPr>
      <t>Ø3,0мм</t>
    </r>
    <r>
      <rPr>
        <sz val="12"/>
        <color indexed="8"/>
        <rFont val="Calibri"/>
        <family val="2"/>
      </rPr>
      <t xml:space="preserve"> 3282-74</t>
    </r>
  </si>
  <si>
    <r>
      <t xml:space="preserve"> Прайс-лист от ООО "Люкс-2" </t>
    </r>
    <r>
      <rPr>
        <sz val="22"/>
        <rFont val="Arial Cyr"/>
        <family val="0"/>
      </rPr>
      <t>на плоское рулонное заграждение</t>
    </r>
    <r>
      <rPr>
        <sz val="24"/>
        <rFont val="Arial Cyr"/>
        <family val="0"/>
      </rPr>
      <t xml:space="preserve">  </t>
    </r>
    <r>
      <rPr>
        <i/>
        <sz val="12"/>
        <rFont val="Arial Cyr"/>
        <family val="0"/>
      </rPr>
      <t xml:space="preserve">длина рулона 3м.п.хN - где N- целое число  </t>
    </r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</si>
</sst>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E+00"/>
    <numFmt numFmtId="191" formatCode="0.00000E+00"/>
    <numFmt numFmtId="192" formatCode="0.0000E+00"/>
    <numFmt numFmtId="193" formatCode="0.000E+00"/>
    <numFmt numFmtId="194" formatCode="0.0E+00"/>
    <numFmt numFmtId="195" formatCode="0E+00"/>
    <numFmt numFmtId="196" formatCode="0.00000000"/>
    <numFmt numFmtId="197" formatCode="0.000000000"/>
    <numFmt numFmtId="198" formatCode="0.0000000000"/>
    <numFmt numFmtId="199" formatCode="[$-FC19]dddd\ d\ mmmm\ yyyy&quot;г.&quot;"/>
    <numFmt numFmtId="200" formatCode="0.00000000000"/>
    <numFmt numFmtId="201" formatCode="[$$-409]#,##0"/>
    <numFmt numFmtId="202" formatCode="[$$-409]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24"/>
      <name val="Arial Cyr"/>
      <family val="0"/>
    </font>
    <font>
      <vertAlign val="superscript"/>
      <sz val="10"/>
      <name val="Arial Cyr"/>
      <family val="0"/>
    </font>
    <font>
      <sz val="14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name val="Arial Cyr"/>
      <family val="0"/>
    </font>
    <font>
      <sz val="2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20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 vertical="center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2" fontId="0" fillId="0" borderId="11" xfId="0" applyNumberForma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/>
    </xf>
    <xf numFmtId="2" fontId="0" fillId="0" borderId="13" xfId="0" applyNumberForma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2" fontId="0" fillId="0" borderId="19" xfId="0" applyNumberForma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50" fillId="0" borderId="0" xfId="0" applyFont="1" applyAlignment="1">
      <alignment horizontal="center" wrapText="1"/>
    </xf>
    <xf numFmtId="2" fontId="0" fillId="33" borderId="0" xfId="0" applyNumberFormat="1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/>
    </xf>
    <xf numFmtId="2" fontId="0" fillId="33" borderId="10" xfId="0" applyNumberFormat="1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/>
      <protection/>
    </xf>
    <xf numFmtId="2" fontId="0" fillId="33" borderId="13" xfId="0" applyNumberForma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1" fillId="34" borderId="21" xfId="0" applyFont="1" applyFill="1" applyBorder="1" applyAlignment="1">
      <alignment horizontal="left" vertical="top" wrapText="1"/>
    </xf>
    <xf numFmtId="0" fontId="51" fillId="34" borderId="26" xfId="0" applyFont="1" applyFill="1" applyBorder="1" applyAlignment="1">
      <alignment horizontal="left" vertical="top" wrapText="1"/>
    </xf>
    <xf numFmtId="0" fontId="51" fillId="34" borderId="27" xfId="0" applyFont="1" applyFill="1" applyBorder="1" applyAlignment="1">
      <alignment horizontal="left" vertical="top" wrapText="1"/>
    </xf>
    <xf numFmtId="0" fontId="51" fillId="34" borderId="28" xfId="0" applyFont="1" applyFill="1" applyBorder="1" applyAlignment="1">
      <alignment horizontal="left" vertical="top" wrapText="1"/>
    </xf>
    <xf numFmtId="0" fontId="51" fillId="34" borderId="29" xfId="0" applyFont="1" applyFill="1" applyBorder="1" applyAlignment="1">
      <alignment horizontal="left" vertical="top" wrapText="1"/>
    </xf>
    <xf numFmtId="0" fontId="51" fillId="34" borderId="30" xfId="0" applyFont="1" applyFill="1" applyBorder="1" applyAlignment="1">
      <alignment horizontal="left" vertical="top" wrapText="1"/>
    </xf>
    <xf numFmtId="0" fontId="51" fillId="34" borderId="23" xfId="0" applyFont="1" applyFill="1" applyBorder="1" applyAlignment="1">
      <alignment horizontal="left" vertical="top" wrapText="1"/>
    </xf>
    <xf numFmtId="0" fontId="51" fillId="34" borderId="24" xfId="0" applyFont="1" applyFill="1" applyBorder="1" applyAlignment="1">
      <alignment horizontal="left" vertical="top" wrapText="1"/>
    </xf>
    <xf numFmtId="0" fontId="51" fillId="34" borderId="25" xfId="0" applyFont="1" applyFill="1" applyBorder="1" applyAlignment="1">
      <alignment horizontal="left" vertical="top" wrapText="1"/>
    </xf>
    <xf numFmtId="0" fontId="51" fillId="0" borderId="23" xfId="0" applyNumberFormat="1" applyFont="1" applyFill="1" applyBorder="1" applyAlignment="1" applyProtection="1">
      <alignment horizontal="left" vertical="top" wrapText="1"/>
      <protection/>
    </xf>
    <xf numFmtId="0" fontId="51" fillId="0" borderId="24" xfId="0" applyNumberFormat="1" applyFont="1" applyFill="1" applyBorder="1" applyAlignment="1" applyProtection="1">
      <alignment horizontal="left" vertical="top" wrapText="1"/>
      <protection/>
    </xf>
    <xf numFmtId="0" fontId="51" fillId="0" borderId="25" xfId="0" applyNumberFormat="1" applyFont="1" applyFill="1" applyBorder="1" applyAlignment="1" applyProtection="1">
      <alignment horizontal="left" vertical="top" wrapText="1"/>
      <protection/>
    </xf>
    <xf numFmtId="0" fontId="51" fillId="0" borderId="31" xfId="0" applyNumberFormat="1" applyFont="1" applyFill="1" applyBorder="1" applyAlignment="1" applyProtection="1">
      <alignment horizontal="left" vertical="top" wrapText="1"/>
      <protection/>
    </xf>
    <xf numFmtId="0" fontId="51" fillId="0" borderId="29" xfId="0" applyNumberFormat="1" applyFont="1" applyFill="1" applyBorder="1" applyAlignment="1" applyProtection="1">
      <alignment horizontal="left" vertical="top" wrapText="1"/>
      <protection/>
    </xf>
    <xf numFmtId="0" fontId="51" fillId="0" borderId="32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914400</xdr:colOff>
      <xdr:row>1</xdr:row>
      <xdr:rowOff>57150</xdr:rowOff>
    </xdr:from>
    <xdr:to>
      <xdr:col>4</xdr:col>
      <xdr:colOff>676275</xdr:colOff>
      <xdr:row>1</xdr:row>
      <xdr:rowOff>1419225</xdr:rowOff>
    </xdr:to>
    <xdr:pic>
      <xdr:nvPicPr>
        <xdr:cNvPr id="1" name="Рисунок 1" descr="Копия Копия Варан_об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209675"/>
          <a:ext cx="1685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638175</xdr:rowOff>
    </xdr:from>
    <xdr:to>
      <xdr:col>1</xdr:col>
      <xdr:colOff>638175</xdr:colOff>
      <xdr:row>1</xdr:row>
      <xdr:rowOff>1323975</xdr:rowOff>
    </xdr:to>
    <xdr:pic>
      <xdr:nvPicPr>
        <xdr:cNvPr id="2" name="Рисунок 2" descr="Копия egoza_sx_1,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790700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1</xdr:row>
      <xdr:rowOff>1019175</xdr:rowOff>
    </xdr:from>
    <xdr:to>
      <xdr:col>3</xdr:col>
      <xdr:colOff>38100</xdr:colOff>
      <xdr:row>1</xdr:row>
      <xdr:rowOff>1238250</xdr:rowOff>
    </xdr:to>
    <xdr:pic>
      <xdr:nvPicPr>
        <xdr:cNvPr id="3" name="Рисунок 3" descr="9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86025" y="2171700"/>
          <a:ext cx="619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1</xdr:row>
      <xdr:rowOff>1028700</xdr:rowOff>
    </xdr:from>
    <xdr:to>
      <xdr:col>3</xdr:col>
      <xdr:colOff>904875</xdr:colOff>
      <xdr:row>1</xdr:row>
      <xdr:rowOff>1247775</xdr:rowOff>
    </xdr:to>
    <xdr:pic>
      <xdr:nvPicPr>
        <xdr:cNvPr id="4" name="Рисунок 4" descr="9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52800" y="2181225"/>
          <a:ext cx="619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15</xdr:row>
      <xdr:rowOff>28575</xdr:rowOff>
    </xdr:from>
    <xdr:to>
      <xdr:col>4</xdr:col>
      <xdr:colOff>238125</xdr:colOff>
      <xdr:row>15</xdr:row>
      <xdr:rowOff>1390650</xdr:rowOff>
    </xdr:to>
    <xdr:pic>
      <xdr:nvPicPr>
        <xdr:cNvPr id="5" name="Рисунок 5" descr="Копия Копия Варан_об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5543550"/>
          <a:ext cx="15811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15</xdr:row>
      <xdr:rowOff>1000125</xdr:rowOff>
    </xdr:from>
    <xdr:to>
      <xdr:col>3</xdr:col>
      <xdr:colOff>76200</xdr:colOff>
      <xdr:row>15</xdr:row>
      <xdr:rowOff>1238250</xdr:rowOff>
    </xdr:to>
    <xdr:pic>
      <xdr:nvPicPr>
        <xdr:cNvPr id="6" name="Рисунок 8" descr="12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65151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15</xdr:row>
      <xdr:rowOff>981075</xdr:rowOff>
    </xdr:from>
    <xdr:to>
      <xdr:col>3</xdr:col>
      <xdr:colOff>981075</xdr:colOff>
      <xdr:row>15</xdr:row>
      <xdr:rowOff>1219200</xdr:rowOff>
    </xdr:to>
    <xdr:pic>
      <xdr:nvPicPr>
        <xdr:cNvPr id="7" name="Рисунок 9" descr="12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9975" y="649605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15</xdr:row>
      <xdr:rowOff>533400</xdr:rowOff>
    </xdr:from>
    <xdr:to>
      <xdr:col>2</xdr:col>
      <xdr:colOff>200025</xdr:colOff>
      <xdr:row>15</xdr:row>
      <xdr:rowOff>1352550</xdr:rowOff>
    </xdr:to>
    <xdr:pic>
      <xdr:nvPicPr>
        <xdr:cNvPr id="8" name="Рисунок 10" descr="Копия egoza_sx_1,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048375"/>
          <a:ext cx="2276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27</xdr:row>
      <xdr:rowOff>28575</xdr:rowOff>
    </xdr:from>
    <xdr:to>
      <xdr:col>4</xdr:col>
      <xdr:colOff>228600</xdr:colOff>
      <xdr:row>27</xdr:row>
      <xdr:rowOff>1390650</xdr:rowOff>
    </xdr:to>
    <xdr:pic>
      <xdr:nvPicPr>
        <xdr:cNvPr id="9" name="Рисунок 13" descr="Копия Копия Варан_об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9420225"/>
          <a:ext cx="15716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27</xdr:row>
      <xdr:rowOff>962025</xdr:rowOff>
    </xdr:from>
    <xdr:to>
      <xdr:col>3</xdr:col>
      <xdr:colOff>190500</xdr:colOff>
      <xdr:row>27</xdr:row>
      <xdr:rowOff>1209675</xdr:rowOff>
    </xdr:to>
    <xdr:pic>
      <xdr:nvPicPr>
        <xdr:cNvPr id="10" name="Рисунок 11" descr="15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38450" y="10353675"/>
          <a:ext cx="419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27</xdr:row>
      <xdr:rowOff>981075</xdr:rowOff>
    </xdr:from>
    <xdr:to>
      <xdr:col>4</xdr:col>
      <xdr:colOff>38100</xdr:colOff>
      <xdr:row>27</xdr:row>
      <xdr:rowOff>1228725</xdr:rowOff>
    </xdr:to>
    <xdr:pic>
      <xdr:nvPicPr>
        <xdr:cNvPr id="11" name="Рисунок 12" descr="15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86175" y="10372725"/>
          <a:ext cx="419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27</xdr:row>
      <xdr:rowOff>495300</xdr:rowOff>
    </xdr:from>
    <xdr:to>
      <xdr:col>2</xdr:col>
      <xdr:colOff>266700</xdr:colOff>
      <xdr:row>27</xdr:row>
      <xdr:rowOff>1314450</xdr:rowOff>
    </xdr:to>
    <xdr:pic>
      <xdr:nvPicPr>
        <xdr:cNvPr id="12" name="Рисунок 14" descr="Копия egoza_sx_1,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886950"/>
          <a:ext cx="2276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39</xdr:row>
      <xdr:rowOff>19050</xdr:rowOff>
    </xdr:from>
    <xdr:to>
      <xdr:col>4</xdr:col>
      <xdr:colOff>257175</xdr:colOff>
      <xdr:row>39</xdr:row>
      <xdr:rowOff>1381125</xdr:rowOff>
    </xdr:to>
    <xdr:pic>
      <xdr:nvPicPr>
        <xdr:cNvPr id="13" name="Рисунок 15" descr="Копия Копия Варан_об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3344525"/>
          <a:ext cx="15716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39</xdr:row>
      <xdr:rowOff>504825</xdr:rowOff>
    </xdr:from>
    <xdr:to>
      <xdr:col>2</xdr:col>
      <xdr:colOff>190500</xdr:colOff>
      <xdr:row>39</xdr:row>
      <xdr:rowOff>1323975</xdr:rowOff>
    </xdr:to>
    <xdr:pic>
      <xdr:nvPicPr>
        <xdr:cNvPr id="14" name="Рисунок 16" descr="Копия egoza_sx_1,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3830300"/>
          <a:ext cx="2276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39</xdr:row>
      <xdr:rowOff>962025</xdr:rowOff>
    </xdr:from>
    <xdr:to>
      <xdr:col>3</xdr:col>
      <xdr:colOff>219075</xdr:colOff>
      <xdr:row>39</xdr:row>
      <xdr:rowOff>1209675</xdr:rowOff>
    </xdr:to>
    <xdr:pic>
      <xdr:nvPicPr>
        <xdr:cNvPr id="15" name="Рисунок 17" descr="18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47975" y="14287500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39</xdr:row>
      <xdr:rowOff>971550</xdr:rowOff>
    </xdr:from>
    <xdr:to>
      <xdr:col>4</xdr:col>
      <xdr:colOff>66675</xdr:colOff>
      <xdr:row>39</xdr:row>
      <xdr:rowOff>1219200</xdr:rowOff>
    </xdr:to>
    <xdr:pic>
      <xdr:nvPicPr>
        <xdr:cNvPr id="16" name="Рисунок 18" descr="18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95700" y="14297025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51</xdr:row>
      <xdr:rowOff>57150</xdr:rowOff>
    </xdr:from>
    <xdr:to>
      <xdr:col>4</xdr:col>
      <xdr:colOff>257175</xdr:colOff>
      <xdr:row>51</xdr:row>
      <xdr:rowOff>1419225</xdr:rowOff>
    </xdr:to>
    <xdr:pic>
      <xdr:nvPicPr>
        <xdr:cNvPr id="17" name="Рисунок 19" descr="Копия Копия Варан_об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7306925"/>
          <a:ext cx="15716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51</xdr:row>
      <xdr:rowOff>495300</xdr:rowOff>
    </xdr:from>
    <xdr:to>
      <xdr:col>2</xdr:col>
      <xdr:colOff>190500</xdr:colOff>
      <xdr:row>51</xdr:row>
      <xdr:rowOff>1314450</xdr:rowOff>
    </xdr:to>
    <xdr:pic>
      <xdr:nvPicPr>
        <xdr:cNvPr id="18" name="Рисунок 20" descr="Копия egoza_sx_1,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7745075"/>
          <a:ext cx="2276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51</xdr:row>
      <xdr:rowOff>1028700</xdr:rowOff>
    </xdr:from>
    <xdr:to>
      <xdr:col>4</xdr:col>
      <xdr:colOff>47625</xdr:colOff>
      <xdr:row>51</xdr:row>
      <xdr:rowOff>1247775</xdr:rowOff>
    </xdr:to>
    <xdr:pic>
      <xdr:nvPicPr>
        <xdr:cNvPr id="19" name="Рисунок 21" descr="21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38550" y="18278475"/>
          <a:ext cx="476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51</xdr:row>
      <xdr:rowOff>1028700</xdr:rowOff>
    </xdr:from>
    <xdr:to>
      <xdr:col>3</xdr:col>
      <xdr:colOff>219075</xdr:colOff>
      <xdr:row>51</xdr:row>
      <xdr:rowOff>1247775</xdr:rowOff>
    </xdr:to>
    <xdr:pic>
      <xdr:nvPicPr>
        <xdr:cNvPr id="20" name="Рисунок 22" descr="21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09875" y="18278475"/>
          <a:ext cx="476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61</xdr:row>
      <xdr:rowOff>47625</xdr:rowOff>
    </xdr:from>
    <xdr:to>
      <xdr:col>4</xdr:col>
      <xdr:colOff>200025</xdr:colOff>
      <xdr:row>61</xdr:row>
      <xdr:rowOff>1409700</xdr:rowOff>
    </xdr:to>
    <xdr:pic>
      <xdr:nvPicPr>
        <xdr:cNvPr id="21" name="Рисунок 23" descr="Копия Копия Варан_об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0897850"/>
          <a:ext cx="1685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61</xdr:row>
      <xdr:rowOff>1009650</xdr:rowOff>
    </xdr:from>
    <xdr:to>
      <xdr:col>3</xdr:col>
      <xdr:colOff>123825</xdr:colOff>
      <xdr:row>61</xdr:row>
      <xdr:rowOff>1228725</xdr:rowOff>
    </xdr:to>
    <xdr:pic>
      <xdr:nvPicPr>
        <xdr:cNvPr id="22" name="Рисунок 24" descr="9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21859875"/>
          <a:ext cx="619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61</xdr:row>
      <xdr:rowOff>1028700</xdr:rowOff>
    </xdr:from>
    <xdr:to>
      <xdr:col>4</xdr:col>
      <xdr:colOff>85725</xdr:colOff>
      <xdr:row>61</xdr:row>
      <xdr:rowOff>1247775</xdr:rowOff>
    </xdr:to>
    <xdr:pic>
      <xdr:nvPicPr>
        <xdr:cNvPr id="23" name="Рисунок 25" descr="9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21878925"/>
          <a:ext cx="619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61</xdr:row>
      <xdr:rowOff>542925</xdr:rowOff>
    </xdr:from>
    <xdr:to>
      <xdr:col>2</xdr:col>
      <xdr:colOff>285750</xdr:colOff>
      <xdr:row>61</xdr:row>
      <xdr:rowOff>1409700</xdr:rowOff>
    </xdr:to>
    <xdr:pic>
      <xdr:nvPicPr>
        <xdr:cNvPr id="24" name="Рисунок 26" descr="Копия egoza_sx_2,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1393150"/>
          <a:ext cx="2362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75</xdr:row>
      <xdr:rowOff>523875</xdr:rowOff>
    </xdr:from>
    <xdr:to>
      <xdr:col>2</xdr:col>
      <xdr:colOff>285750</xdr:colOff>
      <xdr:row>75</xdr:row>
      <xdr:rowOff>1390650</xdr:rowOff>
    </xdr:to>
    <xdr:pic>
      <xdr:nvPicPr>
        <xdr:cNvPr id="25" name="Рисунок 28" descr="Копия egoza_sx_2,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25736550"/>
          <a:ext cx="2362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75</xdr:row>
      <xdr:rowOff>57150</xdr:rowOff>
    </xdr:from>
    <xdr:to>
      <xdr:col>4</xdr:col>
      <xdr:colOff>342900</xdr:colOff>
      <xdr:row>75</xdr:row>
      <xdr:rowOff>1419225</xdr:rowOff>
    </xdr:to>
    <xdr:pic>
      <xdr:nvPicPr>
        <xdr:cNvPr id="26" name="Рисунок 29" descr="Копия Копия Варан_об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5269825"/>
          <a:ext cx="1685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75</xdr:row>
      <xdr:rowOff>1047750</xdr:rowOff>
    </xdr:from>
    <xdr:to>
      <xdr:col>3</xdr:col>
      <xdr:colOff>142875</xdr:colOff>
      <xdr:row>75</xdr:row>
      <xdr:rowOff>1285875</xdr:rowOff>
    </xdr:to>
    <xdr:pic>
      <xdr:nvPicPr>
        <xdr:cNvPr id="27" name="Рисунок 30" descr="12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1775" y="2626042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75</xdr:row>
      <xdr:rowOff>1028700</xdr:rowOff>
    </xdr:from>
    <xdr:to>
      <xdr:col>4</xdr:col>
      <xdr:colOff>47625</xdr:colOff>
      <xdr:row>75</xdr:row>
      <xdr:rowOff>1266825</xdr:rowOff>
    </xdr:to>
    <xdr:pic>
      <xdr:nvPicPr>
        <xdr:cNvPr id="28" name="Рисунок 31" descr="12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76650" y="2624137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87</xdr:row>
      <xdr:rowOff>457200</xdr:rowOff>
    </xdr:from>
    <xdr:to>
      <xdr:col>2</xdr:col>
      <xdr:colOff>257175</xdr:colOff>
      <xdr:row>87</xdr:row>
      <xdr:rowOff>1323975</xdr:rowOff>
    </xdr:to>
    <xdr:pic>
      <xdr:nvPicPr>
        <xdr:cNvPr id="29" name="Рисунок 32" descr="Копия egoza_sx_2,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29632275"/>
          <a:ext cx="2362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99</xdr:row>
      <xdr:rowOff>476250</xdr:rowOff>
    </xdr:from>
    <xdr:to>
      <xdr:col>2</xdr:col>
      <xdr:colOff>295275</xdr:colOff>
      <xdr:row>99</xdr:row>
      <xdr:rowOff>1343025</xdr:rowOff>
    </xdr:to>
    <xdr:pic>
      <xdr:nvPicPr>
        <xdr:cNvPr id="30" name="Рисунок 33" descr="Копия egoza_sx_2,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33613725"/>
          <a:ext cx="2362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87</xdr:row>
      <xdr:rowOff>57150</xdr:rowOff>
    </xdr:from>
    <xdr:to>
      <xdr:col>4</xdr:col>
      <xdr:colOff>504825</xdr:colOff>
      <xdr:row>87</xdr:row>
      <xdr:rowOff>1419225</xdr:rowOff>
    </xdr:to>
    <xdr:pic>
      <xdr:nvPicPr>
        <xdr:cNvPr id="31" name="Рисунок 34" descr="Копия Копия Варан_об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9232225"/>
          <a:ext cx="1685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847725</xdr:colOff>
      <xdr:row>87</xdr:row>
      <xdr:rowOff>1028700</xdr:rowOff>
    </xdr:from>
    <xdr:to>
      <xdr:col>3</xdr:col>
      <xdr:colOff>342900</xdr:colOff>
      <xdr:row>87</xdr:row>
      <xdr:rowOff>1276350</xdr:rowOff>
    </xdr:to>
    <xdr:pic>
      <xdr:nvPicPr>
        <xdr:cNvPr id="32" name="Рисунок 35" descr="15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90850" y="30203775"/>
          <a:ext cx="419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87</xdr:row>
      <xdr:rowOff>1038225</xdr:rowOff>
    </xdr:from>
    <xdr:to>
      <xdr:col>4</xdr:col>
      <xdr:colOff>209550</xdr:colOff>
      <xdr:row>87</xdr:row>
      <xdr:rowOff>1285875</xdr:rowOff>
    </xdr:to>
    <xdr:pic>
      <xdr:nvPicPr>
        <xdr:cNvPr id="33" name="Рисунок 36" descr="15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57625" y="30213300"/>
          <a:ext cx="419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99</xdr:row>
      <xdr:rowOff>38100</xdr:rowOff>
    </xdr:from>
    <xdr:to>
      <xdr:col>4</xdr:col>
      <xdr:colOff>342900</xdr:colOff>
      <xdr:row>99</xdr:row>
      <xdr:rowOff>1400175</xdr:rowOff>
    </xdr:to>
    <xdr:pic>
      <xdr:nvPicPr>
        <xdr:cNvPr id="34" name="Рисунок 37" descr="Копия Копия Варан_об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33175575"/>
          <a:ext cx="1685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99</xdr:row>
      <xdr:rowOff>990600</xdr:rowOff>
    </xdr:from>
    <xdr:to>
      <xdr:col>3</xdr:col>
      <xdr:colOff>219075</xdr:colOff>
      <xdr:row>99</xdr:row>
      <xdr:rowOff>1238250</xdr:rowOff>
    </xdr:to>
    <xdr:pic>
      <xdr:nvPicPr>
        <xdr:cNvPr id="35" name="Рисунок 38" descr="18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47975" y="34128075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99</xdr:row>
      <xdr:rowOff>1009650</xdr:rowOff>
    </xdr:from>
    <xdr:to>
      <xdr:col>4</xdr:col>
      <xdr:colOff>66675</xdr:colOff>
      <xdr:row>99</xdr:row>
      <xdr:rowOff>1257300</xdr:rowOff>
    </xdr:to>
    <xdr:pic>
      <xdr:nvPicPr>
        <xdr:cNvPr id="36" name="Рисунок 39" descr="18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95700" y="34147125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111</xdr:row>
      <xdr:rowOff>28575</xdr:rowOff>
    </xdr:from>
    <xdr:to>
      <xdr:col>4</xdr:col>
      <xdr:colOff>371475</xdr:colOff>
      <xdr:row>111</xdr:row>
      <xdr:rowOff>1390650</xdr:rowOff>
    </xdr:to>
    <xdr:pic>
      <xdr:nvPicPr>
        <xdr:cNvPr id="37" name="Рисунок 40" descr="Копия Копия Варан_об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7118925"/>
          <a:ext cx="1685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111</xdr:row>
      <xdr:rowOff>1000125</xdr:rowOff>
    </xdr:from>
    <xdr:to>
      <xdr:col>3</xdr:col>
      <xdr:colOff>266700</xdr:colOff>
      <xdr:row>111</xdr:row>
      <xdr:rowOff>1228725</xdr:rowOff>
    </xdr:to>
    <xdr:pic>
      <xdr:nvPicPr>
        <xdr:cNvPr id="38" name="Рисунок 41" descr="21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0" y="38090475"/>
          <a:ext cx="476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111</xdr:row>
      <xdr:rowOff>990600</xdr:rowOff>
    </xdr:from>
    <xdr:to>
      <xdr:col>4</xdr:col>
      <xdr:colOff>123825</xdr:colOff>
      <xdr:row>111</xdr:row>
      <xdr:rowOff>1219200</xdr:rowOff>
    </xdr:to>
    <xdr:pic>
      <xdr:nvPicPr>
        <xdr:cNvPr id="39" name="Рисунок 42" descr="21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0" y="38080950"/>
          <a:ext cx="476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111</xdr:row>
      <xdr:rowOff>466725</xdr:rowOff>
    </xdr:from>
    <xdr:to>
      <xdr:col>2</xdr:col>
      <xdr:colOff>295275</xdr:colOff>
      <xdr:row>111</xdr:row>
      <xdr:rowOff>1333500</xdr:rowOff>
    </xdr:to>
    <xdr:pic>
      <xdr:nvPicPr>
        <xdr:cNvPr id="40" name="Рисунок 43" descr="Копия egoza_sx_2,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37557075"/>
          <a:ext cx="2362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121</xdr:row>
      <xdr:rowOff>28575</xdr:rowOff>
    </xdr:from>
    <xdr:to>
      <xdr:col>4</xdr:col>
      <xdr:colOff>361950</xdr:colOff>
      <xdr:row>121</xdr:row>
      <xdr:rowOff>1400175</xdr:rowOff>
    </xdr:to>
    <xdr:pic>
      <xdr:nvPicPr>
        <xdr:cNvPr id="41" name="Рисунок 44" descr="Копия Копия Варан_об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0938450"/>
          <a:ext cx="1685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121</xdr:row>
      <xdr:rowOff>466725</xdr:rowOff>
    </xdr:from>
    <xdr:to>
      <xdr:col>2</xdr:col>
      <xdr:colOff>0</xdr:colOff>
      <xdr:row>121</xdr:row>
      <xdr:rowOff>1333500</xdr:rowOff>
    </xdr:to>
    <xdr:pic>
      <xdr:nvPicPr>
        <xdr:cNvPr id="42" name="Рисунок 45" descr="Копия egoza_sx_2,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" y="41376600"/>
          <a:ext cx="2066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121</xdr:row>
      <xdr:rowOff>990600</xdr:rowOff>
    </xdr:from>
    <xdr:to>
      <xdr:col>3</xdr:col>
      <xdr:colOff>190500</xdr:colOff>
      <xdr:row>121</xdr:row>
      <xdr:rowOff>1228725</xdr:rowOff>
    </xdr:to>
    <xdr:pic>
      <xdr:nvPicPr>
        <xdr:cNvPr id="43" name="Рисунок 46" descr="12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19400" y="4190047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121</xdr:row>
      <xdr:rowOff>990600</xdr:rowOff>
    </xdr:from>
    <xdr:to>
      <xdr:col>4</xdr:col>
      <xdr:colOff>104775</xdr:colOff>
      <xdr:row>121</xdr:row>
      <xdr:rowOff>1228725</xdr:rowOff>
    </xdr:to>
    <xdr:pic>
      <xdr:nvPicPr>
        <xdr:cNvPr id="44" name="Рисунок 47" descr="12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4190047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133</xdr:row>
      <xdr:rowOff>504825</xdr:rowOff>
    </xdr:from>
    <xdr:to>
      <xdr:col>2</xdr:col>
      <xdr:colOff>9525</xdr:colOff>
      <xdr:row>133</xdr:row>
      <xdr:rowOff>1371600</xdr:rowOff>
    </xdr:to>
    <xdr:pic>
      <xdr:nvPicPr>
        <xdr:cNvPr id="45" name="Рисунок 48" descr="Копия egoza_sx_2,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45481875"/>
          <a:ext cx="2066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133</xdr:row>
      <xdr:rowOff>9525</xdr:rowOff>
    </xdr:from>
    <xdr:to>
      <xdr:col>4</xdr:col>
      <xdr:colOff>390525</xdr:colOff>
      <xdr:row>133</xdr:row>
      <xdr:rowOff>1371600</xdr:rowOff>
    </xdr:to>
    <xdr:pic>
      <xdr:nvPicPr>
        <xdr:cNvPr id="46" name="Рисунок 49" descr="Копия Копия Варан_об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4986575"/>
          <a:ext cx="1685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133</xdr:row>
      <xdr:rowOff>1000125</xdr:rowOff>
    </xdr:from>
    <xdr:to>
      <xdr:col>3</xdr:col>
      <xdr:colOff>200025</xdr:colOff>
      <xdr:row>133</xdr:row>
      <xdr:rowOff>1247775</xdr:rowOff>
    </xdr:to>
    <xdr:pic>
      <xdr:nvPicPr>
        <xdr:cNvPr id="47" name="Рисунок 50" descr="15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47975" y="45977175"/>
          <a:ext cx="419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133</xdr:row>
      <xdr:rowOff>1009650</xdr:rowOff>
    </xdr:from>
    <xdr:to>
      <xdr:col>4</xdr:col>
      <xdr:colOff>28575</xdr:colOff>
      <xdr:row>133</xdr:row>
      <xdr:rowOff>1257300</xdr:rowOff>
    </xdr:to>
    <xdr:pic>
      <xdr:nvPicPr>
        <xdr:cNvPr id="48" name="Рисунок 51" descr="15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45986700"/>
          <a:ext cx="419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145</xdr:row>
      <xdr:rowOff>438150</xdr:rowOff>
    </xdr:from>
    <xdr:to>
      <xdr:col>2</xdr:col>
      <xdr:colOff>28575</xdr:colOff>
      <xdr:row>145</xdr:row>
      <xdr:rowOff>1304925</xdr:rowOff>
    </xdr:to>
    <xdr:pic>
      <xdr:nvPicPr>
        <xdr:cNvPr id="49" name="Рисунок 52" descr="Копия egoza_sx_2,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49882425"/>
          <a:ext cx="2066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145</xdr:row>
      <xdr:rowOff>38100</xdr:rowOff>
    </xdr:from>
    <xdr:to>
      <xdr:col>4</xdr:col>
      <xdr:colOff>342900</xdr:colOff>
      <xdr:row>145</xdr:row>
      <xdr:rowOff>1400175</xdr:rowOff>
    </xdr:to>
    <xdr:pic>
      <xdr:nvPicPr>
        <xdr:cNvPr id="50" name="Рисунок 53" descr="Копия Копия Варан_об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9482375"/>
          <a:ext cx="1685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145</xdr:row>
      <xdr:rowOff>962025</xdr:rowOff>
    </xdr:from>
    <xdr:to>
      <xdr:col>3</xdr:col>
      <xdr:colOff>209550</xdr:colOff>
      <xdr:row>145</xdr:row>
      <xdr:rowOff>1209675</xdr:rowOff>
    </xdr:to>
    <xdr:pic>
      <xdr:nvPicPr>
        <xdr:cNvPr id="51" name="Рисунок 54" descr="18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38450" y="50406300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145</xdr:row>
      <xdr:rowOff>981075</xdr:rowOff>
    </xdr:from>
    <xdr:to>
      <xdr:col>4</xdr:col>
      <xdr:colOff>85725</xdr:colOff>
      <xdr:row>145</xdr:row>
      <xdr:rowOff>1228725</xdr:rowOff>
    </xdr:to>
    <xdr:pic>
      <xdr:nvPicPr>
        <xdr:cNvPr id="52" name="Рисунок 55" descr="18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0" y="50425350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157</xdr:row>
      <xdr:rowOff>504825</xdr:rowOff>
    </xdr:from>
    <xdr:to>
      <xdr:col>2</xdr:col>
      <xdr:colOff>0</xdr:colOff>
      <xdr:row>157</xdr:row>
      <xdr:rowOff>1371600</xdr:rowOff>
    </xdr:to>
    <xdr:pic>
      <xdr:nvPicPr>
        <xdr:cNvPr id="53" name="Рисунок 56" descr="Копия egoza_sx_2,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" y="53873400"/>
          <a:ext cx="2066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157</xdr:row>
      <xdr:rowOff>38100</xdr:rowOff>
    </xdr:from>
    <xdr:to>
      <xdr:col>4</xdr:col>
      <xdr:colOff>361950</xdr:colOff>
      <xdr:row>157</xdr:row>
      <xdr:rowOff>1400175</xdr:rowOff>
    </xdr:to>
    <xdr:pic>
      <xdr:nvPicPr>
        <xdr:cNvPr id="54" name="Рисунок 57" descr="Копия Копия Варан_об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3406675"/>
          <a:ext cx="1685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157</xdr:row>
      <xdr:rowOff>1038225</xdr:rowOff>
    </xdr:from>
    <xdr:to>
      <xdr:col>3</xdr:col>
      <xdr:colOff>228600</xdr:colOff>
      <xdr:row>157</xdr:row>
      <xdr:rowOff>1266825</xdr:rowOff>
    </xdr:to>
    <xdr:pic>
      <xdr:nvPicPr>
        <xdr:cNvPr id="55" name="Рисунок 58" descr="21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19400" y="54406800"/>
          <a:ext cx="476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157</xdr:row>
      <xdr:rowOff>1028700</xdr:rowOff>
    </xdr:from>
    <xdr:to>
      <xdr:col>4</xdr:col>
      <xdr:colOff>152400</xdr:colOff>
      <xdr:row>157</xdr:row>
      <xdr:rowOff>1257300</xdr:rowOff>
    </xdr:to>
    <xdr:pic>
      <xdr:nvPicPr>
        <xdr:cNvPr id="56" name="Рисунок 59" descr="21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43325" y="54397275"/>
          <a:ext cx="476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167</xdr:row>
      <xdr:rowOff>28575</xdr:rowOff>
    </xdr:from>
    <xdr:to>
      <xdr:col>4</xdr:col>
      <xdr:colOff>361950</xdr:colOff>
      <xdr:row>167</xdr:row>
      <xdr:rowOff>1400175</xdr:rowOff>
    </xdr:to>
    <xdr:pic>
      <xdr:nvPicPr>
        <xdr:cNvPr id="57" name="Рисунок 44" descr="Копия Копия Варан_об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6949975"/>
          <a:ext cx="1685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167</xdr:row>
      <xdr:rowOff>466725</xdr:rowOff>
    </xdr:from>
    <xdr:to>
      <xdr:col>2</xdr:col>
      <xdr:colOff>0</xdr:colOff>
      <xdr:row>167</xdr:row>
      <xdr:rowOff>1333500</xdr:rowOff>
    </xdr:to>
    <xdr:pic>
      <xdr:nvPicPr>
        <xdr:cNvPr id="58" name="Рисунок 45" descr="Копия egoza_sx_2,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" y="57388125"/>
          <a:ext cx="2066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167</xdr:row>
      <xdr:rowOff>990600</xdr:rowOff>
    </xdr:from>
    <xdr:to>
      <xdr:col>3</xdr:col>
      <xdr:colOff>190500</xdr:colOff>
      <xdr:row>167</xdr:row>
      <xdr:rowOff>1228725</xdr:rowOff>
    </xdr:to>
    <xdr:pic>
      <xdr:nvPicPr>
        <xdr:cNvPr id="59" name="Рисунок 46" descr="12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19400" y="579120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167</xdr:row>
      <xdr:rowOff>990600</xdr:rowOff>
    </xdr:from>
    <xdr:to>
      <xdr:col>4</xdr:col>
      <xdr:colOff>104775</xdr:colOff>
      <xdr:row>167</xdr:row>
      <xdr:rowOff>1228725</xdr:rowOff>
    </xdr:to>
    <xdr:pic>
      <xdr:nvPicPr>
        <xdr:cNvPr id="60" name="Рисунок 47" descr="12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579120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179</xdr:row>
      <xdr:rowOff>9525</xdr:rowOff>
    </xdr:from>
    <xdr:to>
      <xdr:col>4</xdr:col>
      <xdr:colOff>390525</xdr:colOff>
      <xdr:row>179</xdr:row>
      <xdr:rowOff>1371600</xdr:rowOff>
    </xdr:to>
    <xdr:pic>
      <xdr:nvPicPr>
        <xdr:cNvPr id="61" name="Рисунок 49" descr="Копия Копия Варан_об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60998100"/>
          <a:ext cx="1685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179</xdr:row>
      <xdr:rowOff>1000125</xdr:rowOff>
    </xdr:from>
    <xdr:to>
      <xdr:col>3</xdr:col>
      <xdr:colOff>200025</xdr:colOff>
      <xdr:row>179</xdr:row>
      <xdr:rowOff>1247775</xdr:rowOff>
    </xdr:to>
    <xdr:pic>
      <xdr:nvPicPr>
        <xdr:cNvPr id="62" name="Рисунок 50" descr="15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47975" y="61988700"/>
          <a:ext cx="419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179</xdr:row>
      <xdr:rowOff>1009650</xdr:rowOff>
    </xdr:from>
    <xdr:to>
      <xdr:col>4</xdr:col>
      <xdr:colOff>28575</xdr:colOff>
      <xdr:row>179</xdr:row>
      <xdr:rowOff>1257300</xdr:rowOff>
    </xdr:to>
    <xdr:pic>
      <xdr:nvPicPr>
        <xdr:cNvPr id="63" name="Рисунок 51" descr="15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1998225"/>
          <a:ext cx="419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191</xdr:row>
      <xdr:rowOff>438150</xdr:rowOff>
    </xdr:from>
    <xdr:to>
      <xdr:col>2</xdr:col>
      <xdr:colOff>28575</xdr:colOff>
      <xdr:row>191</xdr:row>
      <xdr:rowOff>1304925</xdr:rowOff>
    </xdr:to>
    <xdr:pic>
      <xdr:nvPicPr>
        <xdr:cNvPr id="64" name="Рисунок 52" descr="Копия egoza_sx_2,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65893950"/>
          <a:ext cx="2066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191</xdr:row>
      <xdr:rowOff>38100</xdr:rowOff>
    </xdr:from>
    <xdr:to>
      <xdr:col>4</xdr:col>
      <xdr:colOff>342900</xdr:colOff>
      <xdr:row>191</xdr:row>
      <xdr:rowOff>1400175</xdr:rowOff>
    </xdr:to>
    <xdr:pic>
      <xdr:nvPicPr>
        <xdr:cNvPr id="65" name="Рисунок 53" descr="Копия Копия Варан_об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65493900"/>
          <a:ext cx="1685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191</xdr:row>
      <xdr:rowOff>962025</xdr:rowOff>
    </xdr:from>
    <xdr:to>
      <xdr:col>3</xdr:col>
      <xdr:colOff>209550</xdr:colOff>
      <xdr:row>191</xdr:row>
      <xdr:rowOff>1209675</xdr:rowOff>
    </xdr:to>
    <xdr:pic>
      <xdr:nvPicPr>
        <xdr:cNvPr id="66" name="Рисунок 54" descr="18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38450" y="66417825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191</xdr:row>
      <xdr:rowOff>981075</xdr:rowOff>
    </xdr:from>
    <xdr:to>
      <xdr:col>4</xdr:col>
      <xdr:colOff>85725</xdr:colOff>
      <xdr:row>191</xdr:row>
      <xdr:rowOff>1228725</xdr:rowOff>
    </xdr:to>
    <xdr:pic>
      <xdr:nvPicPr>
        <xdr:cNvPr id="67" name="Рисунок 55" descr="18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0" y="66436875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203</xdr:row>
      <xdr:rowOff>504825</xdr:rowOff>
    </xdr:from>
    <xdr:to>
      <xdr:col>2</xdr:col>
      <xdr:colOff>0</xdr:colOff>
      <xdr:row>203</xdr:row>
      <xdr:rowOff>1371600</xdr:rowOff>
    </xdr:to>
    <xdr:pic>
      <xdr:nvPicPr>
        <xdr:cNvPr id="68" name="Рисунок 56" descr="Копия egoza_sx_2,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" y="69884925"/>
          <a:ext cx="2066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203</xdr:row>
      <xdr:rowOff>38100</xdr:rowOff>
    </xdr:from>
    <xdr:to>
      <xdr:col>4</xdr:col>
      <xdr:colOff>361950</xdr:colOff>
      <xdr:row>203</xdr:row>
      <xdr:rowOff>1400175</xdr:rowOff>
    </xdr:to>
    <xdr:pic>
      <xdr:nvPicPr>
        <xdr:cNvPr id="69" name="Рисунок 57" descr="Копия Копия Варан_об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69418200"/>
          <a:ext cx="1685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203</xdr:row>
      <xdr:rowOff>1038225</xdr:rowOff>
    </xdr:from>
    <xdr:to>
      <xdr:col>3</xdr:col>
      <xdr:colOff>228600</xdr:colOff>
      <xdr:row>203</xdr:row>
      <xdr:rowOff>1257300</xdr:rowOff>
    </xdr:to>
    <xdr:pic>
      <xdr:nvPicPr>
        <xdr:cNvPr id="70" name="Рисунок 58" descr="21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19400" y="70418325"/>
          <a:ext cx="476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203</xdr:row>
      <xdr:rowOff>1028700</xdr:rowOff>
    </xdr:from>
    <xdr:to>
      <xdr:col>4</xdr:col>
      <xdr:colOff>152400</xdr:colOff>
      <xdr:row>203</xdr:row>
      <xdr:rowOff>1257300</xdr:rowOff>
    </xdr:to>
    <xdr:pic>
      <xdr:nvPicPr>
        <xdr:cNvPr id="71" name="Рисунок 59" descr="21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43325" y="70408800"/>
          <a:ext cx="476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1304925</xdr:colOff>
      <xdr:row>167</xdr:row>
      <xdr:rowOff>781050</xdr:rowOff>
    </xdr:from>
    <xdr:to>
      <xdr:col>2</xdr:col>
      <xdr:colOff>104775</xdr:colOff>
      <xdr:row>167</xdr:row>
      <xdr:rowOff>1123950</xdr:rowOff>
    </xdr:to>
    <xdr:sp>
      <xdr:nvSpPr>
        <xdr:cNvPr id="72" name="Прямоугольник 82"/>
        <xdr:cNvSpPr>
          <a:spLocks/>
        </xdr:cNvSpPr>
      </xdr:nvSpPr>
      <xdr:spPr>
        <a:xfrm>
          <a:off x="1304925" y="57702450"/>
          <a:ext cx="942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2,5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мм</a:t>
          </a:r>
        </a:p>
      </xdr:txBody>
    </xdr:sp>
    <xdr:clientData/>
  </xdr:twoCellAnchor>
  <xdr:twoCellAnchor editAs="oneCell">
    <xdr:from>
      <xdr:col>0</xdr:col>
      <xdr:colOff>152400</xdr:colOff>
      <xdr:row>179</xdr:row>
      <xdr:rowOff>762000</xdr:rowOff>
    </xdr:from>
    <xdr:to>
      <xdr:col>2</xdr:col>
      <xdr:colOff>76200</xdr:colOff>
      <xdr:row>179</xdr:row>
      <xdr:rowOff>1628775</xdr:rowOff>
    </xdr:to>
    <xdr:pic>
      <xdr:nvPicPr>
        <xdr:cNvPr id="73" name="Рисунок 45" descr="Копия egoza_sx_2,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61750575"/>
          <a:ext cx="2066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179</xdr:row>
      <xdr:rowOff>1123950</xdr:rowOff>
    </xdr:from>
    <xdr:to>
      <xdr:col>2</xdr:col>
      <xdr:colOff>257175</xdr:colOff>
      <xdr:row>179</xdr:row>
      <xdr:rowOff>1447800</xdr:rowOff>
    </xdr:to>
    <xdr:sp>
      <xdr:nvSpPr>
        <xdr:cNvPr id="74" name="TextBox 86"/>
        <xdr:cNvSpPr txBox="1">
          <a:spLocks noChangeArrowheads="1"/>
        </xdr:cNvSpPr>
      </xdr:nvSpPr>
      <xdr:spPr>
        <a:xfrm>
          <a:off x="1390650" y="62112525"/>
          <a:ext cx="10096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2,5 мм</a:t>
          </a:r>
        </a:p>
      </xdr:txBody>
    </xdr:sp>
    <xdr:clientData/>
  </xdr:twoCellAnchor>
  <xdr:twoCellAnchor>
    <xdr:from>
      <xdr:col>0</xdr:col>
      <xdr:colOff>1352550</xdr:colOff>
      <xdr:row>191</xdr:row>
      <xdr:rowOff>800100</xdr:rowOff>
    </xdr:from>
    <xdr:to>
      <xdr:col>2</xdr:col>
      <xdr:colOff>180975</xdr:colOff>
      <xdr:row>191</xdr:row>
      <xdr:rowOff>1076325</xdr:rowOff>
    </xdr:to>
    <xdr:sp>
      <xdr:nvSpPr>
        <xdr:cNvPr id="75" name="TextBox 87"/>
        <xdr:cNvSpPr txBox="1">
          <a:spLocks noChangeArrowheads="1"/>
        </xdr:cNvSpPr>
      </xdr:nvSpPr>
      <xdr:spPr>
        <a:xfrm>
          <a:off x="1352550" y="66255900"/>
          <a:ext cx="9715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2,5мм</a:t>
          </a:r>
        </a:p>
      </xdr:txBody>
    </xdr:sp>
    <xdr:clientData/>
  </xdr:twoCellAnchor>
  <xdr:twoCellAnchor>
    <xdr:from>
      <xdr:col>0</xdr:col>
      <xdr:colOff>1343025</xdr:colOff>
      <xdr:row>203</xdr:row>
      <xdr:rowOff>904875</xdr:rowOff>
    </xdr:from>
    <xdr:to>
      <xdr:col>2</xdr:col>
      <xdr:colOff>0</xdr:colOff>
      <xdr:row>203</xdr:row>
      <xdr:rowOff>1143000</xdr:rowOff>
    </xdr:to>
    <xdr:sp>
      <xdr:nvSpPr>
        <xdr:cNvPr id="76" name="TextBox 88"/>
        <xdr:cNvSpPr txBox="1">
          <a:spLocks noChangeArrowheads="1"/>
        </xdr:cNvSpPr>
      </xdr:nvSpPr>
      <xdr:spPr>
        <a:xfrm>
          <a:off x="1343025" y="70284975"/>
          <a:ext cx="8001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2,5 мм</a:t>
          </a:r>
        </a:p>
      </xdr:txBody>
    </xdr:sp>
    <xdr:clientData/>
  </xdr:twoCellAnchor>
  <xdr:twoCellAnchor editAs="oneCell">
    <xdr:from>
      <xdr:col>0</xdr:col>
      <xdr:colOff>76200</xdr:colOff>
      <xdr:row>225</xdr:row>
      <xdr:rowOff>542925</xdr:rowOff>
    </xdr:from>
    <xdr:to>
      <xdr:col>1</xdr:col>
      <xdr:colOff>552450</xdr:colOff>
      <xdr:row>225</xdr:row>
      <xdr:rowOff>1304925</xdr:rowOff>
    </xdr:to>
    <xdr:pic>
      <xdr:nvPicPr>
        <xdr:cNvPr id="77" name="Рисунок 60" descr="Копия egoza_sx_3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" y="77876400"/>
          <a:ext cx="1847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213</xdr:row>
      <xdr:rowOff>504825</xdr:rowOff>
    </xdr:from>
    <xdr:to>
      <xdr:col>1</xdr:col>
      <xdr:colOff>561975</xdr:colOff>
      <xdr:row>213</xdr:row>
      <xdr:rowOff>1266825</xdr:rowOff>
    </xdr:to>
    <xdr:pic>
      <xdr:nvPicPr>
        <xdr:cNvPr id="78" name="Рисунок 61" descr="Копия egoza_sx_3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" y="73666350"/>
          <a:ext cx="1847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213</xdr:row>
      <xdr:rowOff>38100</xdr:rowOff>
    </xdr:from>
    <xdr:to>
      <xdr:col>4</xdr:col>
      <xdr:colOff>361950</xdr:colOff>
      <xdr:row>213</xdr:row>
      <xdr:rowOff>1400175</xdr:rowOff>
    </xdr:to>
    <xdr:pic>
      <xdr:nvPicPr>
        <xdr:cNvPr id="79" name="Рисунок 62" descr="Копия Копия Варан_об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73199625"/>
          <a:ext cx="1685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225</xdr:row>
      <xdr:rowOff>76200</xdr:rowOff>
    </xdr:from>
    <xdr:to>
      <xdr:col>4</xdr:col>
      <xdr:colOff>342900</xdr:colOff>
      <xdr:row>225</xdr:row>
      <xdr:rowOff>1438275</xdr:rowOff>
    </xdr:to>
    <xdr:pic>
      <xdr:nvPicPr>
        <xdr:cNvPr id="80" name="Рисунок 63" descr="Копия Копия Варан_об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77409675"/>
          <a:ext cx="1685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213</xdr:row>
      <xdr:rowOff>981075</xdr:rowOff>
    </xdr:from>
    <xdr:to>
      <xdr:col>3</xdr:col>
      <xdr:colOff>180975</xdr:colOff>
      <xdr:row>213</xdr:row>
      <xdr:rowOff>1228725</xdr:rowOff>
    </xdr:to>
    <xdr:pic>
      <xdr:nvPicPr>
        <xdr:cNvPr id="81" name="Рисунок 54" descr="18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9875" y="74142600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213</xdr:row>
      <xdr:rowOff>990600</xdr:rowOff>
    </xdr:from>
    <xdr:to>
      <xdr:col>4</xdr:col>
      <xdr:colOff>152400</xdr:colOff>
      <xdr:row>213</xdr:row>
      <xdr:rowOff>1238250</xdr:rowOff>
    </xdr:to>
    <xdr:pic>
      <xdr:nvPicPr>
        <xdr:cNvPr id="82" name="Рисунок 54" descr="18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81425" y="74152125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225</xdr:row>
      <xdr:rowOff>1038225</xdr:rowOff>
    </xdr:from>
    <xdr:to>
      <xdr:col>3</xdr:col>
      <xdr:colOff>200025</xdr:colOff>
      <xdr:row>225</xdr:row>
      <xdr:rowOff>1266825</xdr:rowOff>
    </xdr:to>
    <xdr:pic>
      <xdr:nvPicPr>
        <xdr:cNvPr id="83" name="Рисунок 58" descr="21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90825" y="78371700"/>
          <a:ext cx="476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225</xdr:row>
      <xdr:rowOff>1038225</xdr:rowOff>
    </xdr:from>
    <xdr:to>
      <xdr:col>4</xdr:col>
      <xdr:colOff>123825</xdr:colOff>
      <xdr:row>225</xdr:row>
      <xdr:rowOff>1266825</xdr:rowOff>
    </xdr:to>
    <xdr:pic>
      <xdr:nvPicPr>
        <xdr:cNvPr id="84" name="Рисунок 58" descr="21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0" y="78371700"/>
          <a:ext cx="476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tabSelected="1" view="pageBreakPreview" zoomScale="130" zoomScaleSheetLayoutView="130" zoomScalePageLayoutView="0" workbookViewId="0" topLeftCell="A67">
      <selection activeCell="C4" sqref="C4"/>
    </sheetView>
  </sheetViews>
  <sheetFormatPr defaultColWidth="9.140625" defaultRowHeight="15"/>
  <cols>
    <col min="1" max="1" width="20.57421875" style="0" customWidth="1"/>
    <col min="2" max="2" width="11.57421875" style="0" customWidth="1"/>
    <col min="3" max="3" width="13.8515625" style="0" customWidth="1"/>
    <col min="4" max="4" width="15.00390625" style="0" customWidth="1"/>
    <col min="5" max="5" width="26.140625" style="0" customWidth="1"/>
    <col min="6" max="6" width="9.140625" style="1" customWidth="1"/>
  </cols>
  <sheetData>
    <row r="1" spans="1:5" ht="90.75" customHeight="1">
      <c r="A1" s="50" t="s">
        <v>211</v>
      </c>
      <c r="B1" s="51"/>
      <c r="C1" s="51"/>
      <c r="D1" s="51"/>
      <c r="E1" s="52"/>
    </row>
    <row r="2" spans="1:9" ht="117.75" customHeight="1">
      <c r="A2" s="53" t="s">
        <v>170</v>
      </c>
      <c r="B2" s="54"/>
      <c r="C2" s="54"/>
      <c r="D2" s="54"/>
      <c r="E2" s="55"/>
      <c r="F2" s="37">
        <v>114</v>
      </c>
      <c r="I2" s="36"/>
    </row>
    <row r="3" spans="1:5" ht="45">
      <c r="A3" s="19" t="s">
        <v>16</v>
      </c>
      <c r="B3" s="10" t="s">
        <v>0</v>
      </c>
      <c r="C3" s="10" t="s">
        <v>1</v>
      </c>
      <c r="D3" s="11" t="s">
        <v>3</v>
      </c>
      <c r="E3" s="20" t="s">
        <v>2</v>
      </c>
    </row>
    <row r="4" spans="1:5" ht="15">
      <c r="A4" s="21" t="s">
        <v>4</v>
      </c>
      <c r="B4" s="9">
        <v>2</v>
      </c>
      <c r="C4" s="3">
        <f aca="true" t="shared" si="0" ref="C4:C15">B4*130+60</f>
        <v>320</v>
      </c>
      <c r="D4" s="4">
        <f aca="true" t="shared" si="1" ref="D4:D15">C4*1.72/1000</f>
        <v>0.5504</v>
      </c>
      <c r="E4" s="22">
        <f aca="true" t="shared" si="2" ref="E4:E15">ROUND(F$2*C4/1000,2)</f>
        <v>36.48</v>
      </c>
    </row>
    <row r="5" spans="1:5" ht="15">
      <c r="A5" s="21" t="s">
        <v>5</v>
      </c>
      <c r="B5" s="8">
        <v>3</v>
      </c>
      <c r="C5" s="3">
        <f t="shared" si="0"/>
        <v>450</v>
      </c>
      <c r="D5" s="4">
        <f t="shared" si="1"/>
        <v>0.774</v>
      </c>
      <c r="E5" s="22">
        <f t="shared" si="2"/>
        <v>51.3</v>
      </c>
    </row>
    <row r="6" spans="1:5" ht="15">
      <c r="A6" s="21" t="s">
        <v>6</v>
      </c>
      <c r="B6" s="8">
        <v>4</v>
      </c>
      <c r="C6" s="3">
        <f t="shared" si="0"/>
        <v>580</v>
      </c>
      <c r="D6" s="4">
        <f t="shared" si="1"/>
        <v>0.9976</v>
      </c>
      <c r="E6" s="22">
        <f t="shared" si="2"/>
        <v>66.12</v>
      </c>
    </row>
    <row r="7" spans="1:5" ht="15">
      <c r="A7" s="21" t="s">
        <v>7</v>
      </c>
      <c r="B7" s="8">
        <v>5</v>
      </c>
      <c r="C7" s="3">
        <f t="shared" si="0"/>
        <v>710</v>
      </c>
      <c r="D7" s="4">
        <f t="shared" si="1"/>
        <v>1.2212</v>
      </c>
      <c r="E7" s="22">
        <f t="shared" si="2"/>
        <v>80.94</v>
      </c>
    </row>
    <row r="8" spans="1:5" ht="15">
      <c r="A8" s="21" t="s">
        <v>8</v>
      </c>
      <c r="B8" s="8">
        <v>6</v>
      </c>
      <c r="C8" s="3">
        <f t="shared" si="0"/>
        <v>840</v>
      </c>
      <c r="D8" s="4">
        <f t="shared" si="1"/>
        <v>1.4447999999999999</v>
      </c>
      <c r="E8" s="22">
        <f t="shared" si="2"/>
        <v>95.76</v>
      </c>
    </row>
    <row r="9" spans="1:5" ht="15">
      <c r="A9" s="21" t="s">
        <v>9</v>
      </c>
      <c r="B9" s="8">
        <v>7</v>
      </c>
      <c r="C9" s="3">
        <f t="shared" si="0"/>
        <v>970</v>
      </c>
      <c r="D9" s="4">
        <f t="shared" si="1"/>
        <v>1.6683999999999999</v>
      </c>
      <c r="E9" s="22">
        <f t="shared" si="2"/>
        <v>110.58</v>
      </c>
    </row>
    <row r="10" spans="1:5" ht="15">
      <c r="A10" s="21" t="s">
        <v>10</v>
      </c>
      <c r="B10" s="8">
        <v>8</v>
      </c>
      <c r="C10" s="3">
        <f t="shared" si="0"/>
        <v>1100</v>
      </c>
      <c r="D10" s="4">
        <f t="shared" si="1"/>
        <v>1.892</v>
      </c>
      <c r="E10" s="22">
        <f t="shared" si="2"/>
        <v>125.4</v>
      </c>
    </row>
    <row r="11" spans="1:5" ht="15">
      <c r="A11" s="21" t="s">
        <v>11</v>
      </c>
      <c r="B11" s="8">
        <v>9</v>
      </c>
      <c r="C11" s="3">
        <f t="shared" si="0"/>
        <v>1230</v>
      </c>
      <c r="D11" s="4">
        <f t="shared" si="1"/>
        <v>2.1155999999999997</v>
      </c>
      <c r="E11" s="22">
        <f t="shared" si="2"/>
        <v>140.22</v>
      </c>
    </row>
    <row r="12" spans="1:5" ht="15">
      <c r="A12" s="21" t="s">
        <v>13</v>
      </c>
      <c r="B12" s="8">
        <v>10</v>
      </c>
      <c r="C12" s="3">
        <f t="shared" si="0"/>
        <v>1360</v>
      </c>
      <c r="D12" s="4">
        <f t="shared" si="1"/>
        <v>2.3392</v>
      </c>
      <c r="E12" s="22">
        <f t="shared" si="2"/>
        <v>155.04</v>
      </c>
    </row>
    <row r="13" spans="1:5" ht="15">
      <c r="A13" s="21" t="s">
        <v>14</v>
      </c>
      <c r="B13" s="8">
        <v>11</v>
      </c>
      <c r="C13" s="3">
        <f t="shared" si="0"/>
        <v>1490</v>
      </c>
      <c r="D13" s="4">
        <f t="shared" si="1"/>
        <v>2.5628</v>
      </c>
      <c r="E13" s="22">
        <f t="shared" si="2"/>
        <v>169.86</v>
      </c>
    </row>
    <row r="14" spans="1:5" ht="15">
      <c r="A14" s="21" t="s">
        <v>12</v>
      </c>
      <c r="B14" s="8">
        <v>12</v>
      </c>
      <c r="C14" s="3">
        <f t="shared" si="0"/>
        <v>1620</v>
      </c>
      <c r="D14" s="4">
        <f t="shared" si="1"/>
        <v>2.7864</v>
      </c>
      <c r="E14" s="22">
        <f t="shared" si="2"/>
        <v>184.68</v>
      </c>
    </row>
    <row r="15" spans="1:6" ht="15.75" thickBot="1">
      <c r="A15" s="23" t="s">
        <v>15</v>
      </c>
      <c r="B15" s="16">
        <v>13</v>
      </c>
      <c r="C15" s="3">
        <f t="shared" si="0"/>
        <v>1750</v>
      </c>
      <c r="D15" s="4">
        <f t="shared" si="1"/>
        <v>3.01</v>
      </c>
      <c r="E15" s="22">
        <f t="shared" si="2"/>
        <v>199.5</v>
      </c>
      <c r="F15" s="7"/>
    </row>
    <row r="16" spans="1:6" ht="111.75" customHeight="1">
      <c r="A16" s="56" t="s">
        <v>171</v>
      </c>
      <c r="B16" s="57"/>
      <c r="C16" s="57"/>
      <c r="D16" s="57"/>
      <c r="E16" s="58"/>
      <c r="F16" s="37">
        <v>67.2</v>
      </c>
    </row>
    <row r="17" spans="1:6" ht="42.75" customHeight="1">
      <c r="A17" s="8" t="s">
        <v>16</v>
      </c>
      <c r="B17" s="10" t="s">
        <v>0</v>
      </c>
      <c r="C17" s="10" t="s">
        <v>1</v>
      </c>
      <c r="D17" s="11" t="s">
        <v>3</v>
      </c>
      <c r="E17" s="9" t="s">
        <v>2</v>
      </c>
      <c r="F17" s="7"/>
    </row>
    <row r="18" spans="1:5" ht="15">
      <c r="A18" s="13" t="s">
        <v>17</v>
      </c>
      <c r="B18" s="9">
        <v>2</v>
      </c>
      <c r="C18" s="3">
        <f aca="true" t="shared" si="3" ref="C18:C27">B18*185+60</f>
        <v>430</v>
      </c>
      <c r="D18" s="4">
        <f aca="true" t="shared" si="4" ref="D18:D27">C18*1.21/1000</f>
        <v>0.5203</v>
      </c>
      <c r="E18" s="3">
        <f aca="true" t="shared" si="5" ref="E18:E27">ROUND(F$16*C18/1000,2)</f>
        <v>28.9</v>
      </c>
    </row>
    <row r="19" spans="1:5" ht="15">
      <c r="A19" s="2" t="s">
        <v>18</v>
      </c>
      <c r="B19" s="8">
        <v>3</v>
      </c>
      <c r="C19" s="3">
        <f t="shared" si="3"/>
        <v>615</v>
      </c>
      <c r="D19" s="4">
        <f t="shared" si="4"/>
        <v>0.74415</v>
      </c>
      <c r="E19" s="3">
        <f t="shared" si="5"/>
        <v>41.33</v>
      </c>
    </row>
    <row r="20" spans="1:5" ht="15">
      <c r="A20" s="2" t="s">
        <v>19</v>
      </c>
      <c r="B20" s="8">
        <v>4</v>
      </c>
      <c r="C20" s="3">
        <f t="shared" si="3"/>
        <v>800</v>
      </c>
      <c r="D20" s="4">
        <f t="shared" si="4"/>
        <v>0.968</v>
      </c>
      <c r="E20" s="3">
        <f t="shared" si="5"/>
        <v>53.76</v>
      </c>
    </row>
    <row r="21" spans="1:5" ht="15">
      <c r="A21" s="2" t="s">
        <v>20</v>
      </c>
      <c r="B21" s="8">
        <v>5</v>
      </c>
      <c r="C21" s="3">
        <f t="shared" si="3"/>
        <v>985</v>
      </c>
      <c r="D21" s="4">
        <f t="shared" si="4"/>
        <v>1.1918499999999999</v>
      </c>
      <c r="E21" s="3">
        <f t="shared" si="5"/>
        <v>66.19</v>
      </c>
    </row>
    <row r="22" spans="1:5" ht="15">
      <c r="A22" s="2" t="s">
        <v>21</v>
      </c>
      <c r="B22" s="8">
        <v>6</v>
      </c>
      <c r="C22" s="3">
        <f t="shared" si="3"/>
        <v>1170</v>
      </c>
      <c r="D22" s="4">
        <f t="shared" si="4"/>
        <v>1.4157</v>
      </c>
      <c r="E22" s="3">
        <f t="shared" si="5"/>
        <v>78.62</v>
      </c>
    </row>
    <row r="23" spans="1:5" ht="15">
      <c r="A23" s="2" t="s">
        <v>22</v>
      </c>
      <c r="B23" s="8">
        <v>7</v>
      </c>
      <c r="C23" s="3">
        <f t="shared" si="3"/>
        <v>1355</v>
      </c>
      <c r="D23" s="4">
        <f t="shared" si="4"/>
        <v>1.63955</v>
      </c>
      <c r="E23" s="3">
        <f t="shared" si="5"/>
        <v>91.06</v>
      </c>
    </row>
    <row r="24" spans="1:5" ht="15">
      <c r="A24" s="2" t="s">
        <v>23</v>
      </c>
      <c r="B24" s="8">
        <v>8</v>
      </c>
      <c r="C24" s="3">
        <f t="shared" si="3"/>
        <v>1540</v>
      </c>
      <c r="D24" s="4">
        <f t="shared" si="4"/>
        <v>1.8634</v>
      </c>
      <c r="E24" s="3">
        <f t="shared" si="5"/>
        <v>103.49</v>
      </c>
    </row>
    <row r="25" spans="1:5" ht="15">
      <c r="A25" s="2" t="s">
        <v>24</v>
      </c>
      <c r="B25" s="8">
        <v>9</v>
      </c>
      <c r="C25" s="3">
        <f t="shared" si="3"/>
        <v>1725</v>
      </c>
      <c r="D25" s="4">
        <f t="shared" si="4"/>
        <v>2.08725</v>
      </c>
      <c r="E25" s="3">
        <f t="shared" si="5"/>
        <v>115.92</v>
      </c>
    </row>
    <row r="26" spans="1:5" ht="15">
      <c r="A26" s="2" t="s">
        <v>25</v>
      </c>
      <c r="B26" s="8">
        <v>10</v>
      </c>
      <c r="C26" s="3">
        <f t="shared" si="3"/>
        <v>1910</v>
      </c>
      <c r="D26" s="4">
        <f t="shared" si="4"/>
        <v>2.3110999999999997</v>
      </c>
      <c r="E26" s="3">
        <f t="shared" si="5"/>
        <v>128.35</v>
      </c>
    </row>
    <row r="27" spans="1:5" ht="15.75" thickBot="1">
      <c r="A27" s="25" t="s">
        <v>26</v>
      </c>
      <c r="B27" s="15">
        <v>11</v>
      </c>
      <c r="C27" s="26">
        <f t="shared" si="3"/>
        <v>2095</v>
      </c>
      <c r="D27" s="27">
        <f t="shared" si="4"/>
        <v>2.53495</v>
      </c>
      <c r="E27" s="26">
        <f t="shared" si="5"/>
        <v>140.78</v>
      </c>
    </row>
    <row r="28" spans="1:6" ht="114" customHeight="1">
      <c r="A28" s="59" t="s">
        <v>161</v>
      </c>
      <c r="B28" s="60"/>
      <c r="C28" s="60"/>
      <c r="D28" s="60"/>
      <c r="E28" s="61"/>
      <c r="F28" s="37">
        <v>48</v>
      </c>
    </row>
    <row r="29" spans="1:5" ht="45" customHeight="1">
      <c r="A29" s="19" t="s">
        <v>16</v>
      </c>
      <c r="B29" s="10" t="s">
        <v>0</v>
      </c>
      <c r="C29" s="10" t="s">
        <v>1</v>
      </c>
      <c r="D29" s="11" t="s">
        <v>3</v>
      </c>
      <c r="E29" s="20" t="s">
        <v>2</v>
      </c>
    </row>
    <row r="30" spans="1:5" ht="15">
      <c r="A30" s="21" t="s">
        <v>36</v>
      </c>
      <c r="B30" s="14">
        <v>2</v>
      </c>
      <c r="C30" s="3">
        <f aca="true" t="shared" si="6" ref="C30:C39">B30*220+60</f>
        <v>500</v>
      </c>
      <c r="D30" s="4">
        <f aca="true" t="shared" si="7" ref="D30:D39">C30*0.96/1000</f>
        <v>0.48</v>
      </c>
      <c r="E30" s="22">
        <f aca="true" t="shared" si="8" ref="E30:E39">ROUND(F$28*C30/1000,2)</f>
        <v>24</v>
      </c>
    </row>
    <row r="31" spans="1:5" ht="15">
      <c r="A31" s="21" t="s">
        <v>27</v>
      </c>
      <c r="B31" s="14">
        <v>3</v>
      </c>
      <c r="C31" s="3">
        <f t="shared" si="6"/>
        <v>720</v>
      </c>
      <c r="D31" s="4">
        <f t="shared" si="7"/>
        <v>0.6911999999999999</v>
      </c>
      <c r="E31" s="22">
        <f t="shared" si="8"/>
        <v>34.56</v>
      </c>
    </row>
    <row r="32" spans="1:5" ht="15">
      <c r="A32" s="21" t="s">
        <v>28</v>
      </c>
      <c r="B32" s="14">
        <v>4</v>
      </c>
      <c r="C32" s="3">
        <f t="shared" si="6"/>
        <v>940</v>
      </c>
      <c r="D32" s="4">
        <f t="shared" si="7"/>
        <v>0.9024</v>
      </c>
      <c r="E32" s="22">
        <f t="shared" si="8"/>
        <v>45.12</v>
      </c>
    </row>
    <row r="33" spans="1:5" ht="15">
      <c r="A33" s="21" t="s">
        <v>29</v>
      </c>
      <c r="B33" s="8">
        <v>5</v>
      </c>
      <c r="C33" s="3">
        <f t="shared" si="6"/>
        <v>1160</v>
      </c>
      <c r="D33" s="4">
        <f t="shared" si="7"/>
        <v>1.1136</v>
      </c>
      <c r="E33" s="22">
        <f t="shared" si="8"/>
        <v>55.68</v>
      </c>
    </row>
    <row r="34" spans="1:5" ht="15">
      <c r="A34" s="21" t="s">
        <v>30</v>
      </c>
      <c r="B34" s="14">
        <v>6</v>
      </c>
      <c r="C34" s="3">
        <f t="shared" si="6"/>
        <v>1380</v>
      </c>
      <c r="D34" s="4">
        <f t="shared" si="7"/>
        <v>1.3248</v>
      </c>
      <c r="E34" s="22">
        <f t="shared" si="8"/>
        <v>66.24</v>
      </c>
    </row>
    <row r="35" spans="1:5" ht="15">
      <c r="A35" s="21" t="s">
        <v>31</v>
      </c>
      <c r="B35" s="8">
        <v>7</v>
      </c>
      <c r="C35" s="3">
        <f t="shared" si="6"/>
        <v>1600</v>
      </c>
      <c r="D35" s="4">
        <f t="shared" si="7"/>
        <v>1.536</v>
      </c>
      <c r="E35" s="22">
        <f t="shared" si="8"/>
        <v>76.8</v>
      </c>
    </row>
    <row r="36" spans="1:5" ht="15">
      <c r="A36" s="21" t="s">
        <v>32</v>
      </c>
      <c r="B36" s="8">
        <v>8</v>
      </c>
      <c r="C36" s="3">
        <f t="shared" si="6"/>
        <v>1820</v>
      </c>
      <c r="D36" s="4">
        <f t="shared" si="7"/>
        <v>1.7472</v>
      </c>
      <c r="E36" s="22">
        <f t="shared" si="8"/>
        <v>87.36</v>
      </c>
    </row>
    <row r="37" spans="1:5" ht="15">
      <c r="A37" s="21" t="s">
        <v>33</v>
      </c>
      <c r="B37" s="8">
        <v>9</v>
      </c>
      <c r="C37" s="3">
        <f t="shared" si="6"/>
        <v>2040</v>
      </c>
      <c r="D37" s="4">
        <f t="shared" si="7"/>
        <v>1.9584</v>
      </c>
      <c r="E37" s="22">
        <f t="shared" si="8"/>
        <v>97.92</v>
      </c>
    </row>
    <row r="38" spans="1:5" ht="15">
      <c r="A38" s="21" t="s">
        <v>34</v>
      </c>
      <c r="B38" s="8">
        <v>10</v>
      </c>
      <c r="C38" s="3">
        <f t="shared" si="6"/>
        <v>2260</v>
      </c>
      <c r="D38" s="4">
        <f t="shared" si="7"/>
        <v>2.1696</v>
      </c>
      <c r="E38" s="22">
        <f t="shared" si="8"/>
        <v>108.48</v>
      </c>
    </row>
    <row r="39" spans="1:6" ht="15.75" thickBot="1">
      <c r="A39" s="23" t="s">
        <v>35</v>
      </c>
      <c r="B39" s="16">
        <v>11</v>
      </c>
      <c r="C39" s="17">
        <f t="shared" si="6"/>
        <v>2480</v>
      </c>
      <c r="D39" s="18">
        <f t="shared" si="7"/>
        <v>2.3808</v>
      </c>
      <c r="E39" s="24">
        <f t="shared" si="8"/>
        <v>119.04</v>
      </c>
      <c r="F39" s="12"/>
    </row>
    <row r="40" spans="1:6" ht="114.75" customHeight="1">
      <c r="A40" s="59" t="s">
        <v>162</v>
      </c>
      <c r="B40" s="60"/>
      <c r="C40" s="60"/>
      <c r="D40" s="60"/>
      <c r="E40" s="61"/>
      <c r="F40" s="37">
        <v>38.4</v>
      </c>
    </row>
    <row r="41" spans="1:6" ht="44.25" customHeight="1">
      <c r="A41" s="19" t="s">
        <v>16</v>
      </c>
      <c r="B41" s="10" t="s">
        <v>0</v>
      </c>
      <c r="C41" s="10" t="s">
        <v>1</v>
      </c>
      <c r="D41" s="11" t="s">
        <v>3</v>
      </c>
      <c r="E41" s="20" t="s">
        <v>2</v>
      </c>
      <c r="F41" s="12"/>
    </row>
    <row r="42" spans="1:6" ht="15">
      <c r="A42" s="21" t="s">
        <v>37</v>
      </c>
      <c r="B42" s="8">
        <v>2</v>
      </c>
      <c r="C42" s="3">
        <f aca="true" t="shared" si="9" ref="C42:C51">B42*265+60</f>
        <v>590</v>
      </c>
      <c r="D42" s="4">
        <f aca="true" t="shared" si="10" ref="D42:D51">C42*1.12/1000</f>
        <v>0.6608</v>
      </c>
      <c r="E42" s="22">
        <f aca="true" t="shared" si="11" ref="E42:E51">ROUND(F$40*C42/1000,2)</f>
        <v>22.66</v>
      </c>
      <c r="F42" s="12"/>
    </row>
    <row r="43" spans="1:6" ht="15">
      <c r="A43" s="21" t="s">
        <v>38</v>
      </c>
      <c r="B43" s="8">
        <v>3</v>
      </c>
      <c r="C43" s="3">
        <f t="shared" si="9"/>
        <v>855</v>
      </c>
      <c r="D43" s="4">
        <f t="shared" si="10"/>
        <v>0.9576000000000001</v>
      </c>
      <c r="E43" s="22">
        <f t="shared" si="11"/>
        <v>32.83</v>
      </c>
      <c r="F43" s="12"/>
    </row>
    <row r="44" spans="1:6" ht="15">
      <c r="A44" s="21" t="s">
        <v>39</v>
      </c>
      <c r="B44" s="8">
        <v>4</v>
      </c>
      <c r="C44" s="3">
        <f t="shared" si="9"/>
        <v>1120</v>
      </c>
      <c r="D44" s="4">
        <f t="shared" si="10"/>
        <v>1.2544000000000002</v>
      </c>
      <c r="E44" s="22">
        <f t="shared" si="11"/>
        <v>43.01</v>
      </c>
      <c r="F44" s="12"/>
    </row>
    <row r="45" spans="1:6" ht="15">
      <c r="A45" s="21" t="s">
        <v>40</v>
      </c>
      <c r="B45" s="8">
        <v>5</v>
      </c>
      <c r="C45" s="3">
        <f t="shared" si="9"/>
        <v>1385</v>
      </c>
      <c r="D45" s="4">
        <f t="shared" si="10"/>
        <v>1.5512000000000001</v>
      </c>
      <c r="E45" s="22">
        <f t="shared" si="11"/>
        <v>53.18</v>
      </c>
      <c r="F45" s="12"/>
    </row>
    <row r="46" spans="1:6" ht="15">
      <c r="A46" s="21" t="s">
        <v>41</v>
      </c>
      <c r="B46" s="8">
        <v>6</v>
      </c>
      <c r="C46" s="3">
        <f t="shared" si="9"/>
        <v>1650</v>
      </c>
      <c r="D46" s="4">
        <f t="shared" si="10"/>
        <v>1.8480000000000003</v>
      </c>
      <c r="E46" s="22">
        <f t="shared" si="11"/>
        <v>63.36</v>
      </c>
      <c r="F46" s="12"/>
    </row>
    <row r="47" spans="1:6" ht="15">
      <c r="A47" s="21" t="s">
        <v>42</v>
      </c>
      <c r="B47" s="8">
        <v>7</v>
      </c>
      <c r="C47" s="3">
        <f t="shared" si="9"/>
        <v>1915</v>
      </c>
      <c r="D47" s="4">
        <f t="shared" si="10"/>
        <v>2.1448</v>
      </c>
      <c r="E47" s="22">
        <f t="shared" si="11"/>
        <v>73.54</v>
      </c>
      <c r="F47" s="12"/>
    </row>
    <row r="48" spans="1:6" ht="15">
      <c r="A48" s="21" t="s">
        <v>43</v>
      </c>
      <c r="B48" s="8">
        <v>8</v>
      </c>
      <c r="C48" s="3">
        <f t="shared" si="9"/>
        <v>2180</v>
      </c>
      <c r="D48" s="4">
        <f t="shared" si="10"/>
        <v>2.4416</v>
      </c>
      <c r="E48" s="22">
        <f t="shared" si="11"/>
        <v>83.71</v>
      </c>
      <c r="F48" s="12"/>
    </row>
    <row r="49" spans="1:6" ht="15">
      <c r="A49" s="21" t="s">
        <v>44</v>
      </c>
      <c r="B49" s="8">
        <v>9</v>
      </c>
      <c r="C49" s="3">
        <f t="shared" si="9"/>
        <v>2445</v>
      </c>
      <c r="D49" s="4">
        <f t="shared" si="10"/>
        <v>2.7384</v>
      </c>
      <c r="E49" s="22">
        <f t="shared" si="11"/>
        <v>93.89</v>
      </c>
      <c r="F49" s="12"/>
    </row>
    <row r="50" spans="1:6" ht="15">
      <c r="A50" s="21" t="s">
        <v>45</v>
      </c>
      <c r="B50" s="8">
        <v>10</v>
      </c>
      <c r="C50" s="3">
        <f t="shared" si="9"/>
        <v>2710</v>
      </c>
      <c r="D50" s="4">
        <f t="shared" si="10"/>
        <v>3.0352</v>
      </c>
      <c r="E50" s="22">
        <f t="shared" si="11"/>
        <v>104.06</v>
      </c>
      <c r="F50" s="12"/>
    </row>
    <row r="51" spans="1:6" ht="15" customHeight="1" thickBot="1">
      <c r="A51" s="23" t="s">
        <v>46</v>
      </c>
      <c r="B51" s="16">
        <v>11</v>
      </c>
      <c r="C51" s="17">
        <f t="shared" si="9"/>
        <v>2975</v>
      </c>
      <c r="D51" s="18">
        <f t="shared" si="10"/>
        <v>3.3320000000000003</v>
      </c>
      <c r="E51" s="24">
        <f t="shared" si="11"/>
        <v>114.24</v>
      </c>
      <c r="F51" s="12"/>
    </row>
    <row r="52" spans="1:6" ht="115.5" customHeight="1">
      <c r="A52" s="59" t="s">
        <v>163</v>
      </c>
      <c r="B52" s="60"/>
      <c r="C52" s="60"/>
      <c r="D52" s="60"/>
      <c r="E52" s="61"/>
      <c r="F52" s="37">
        <v>32.4</v>
      </c>
    </row>
    <row r="53" spans="1:6" ht="47.25" customHeight="1">
      <c r="A53" s="19" t="s">
        <v>16</v>
      </c>
      <c r="B53" s="10" t="s">
        <v>0</v>
      </c>
      <c r="C53" s="10" t="s">
        <v>1</v>
      </c>
      <c r="D53" s="11" t="s">
        <v>3</v>
      </c>
      <c r="E53" s="20" t="s">
        <v>2</v>
      </c>
      <c r="F53" s="12"/>
    </row>
    <row r="54" spans="1:6" ht="15">
      <c r="A54" s="40" t="s">
        <v>47</v>
      </c>
      <c r="B54" s="41">
        <v>2</v>
      </c>
      <c r="C54" s="42">
        <f aca="true" t="shared" si="12" ref="C54:C61">B54*300+60</f>
        <v>660</v>
      </c>
      <c r="D54" s="43">
        <f aca="true" t="shared" si="13" ref="D54:D61">C54*0.76/1000</f>
        <v>0.5016</v>
      </c>
      <c r="E54" s="44">
        <f aca="true" t="shared" si="14" ref="E54:E61">ROUND(F$52*C54/1000,2)</f>
        <v>21.38</v>
      </c>
      <c r="F54" s="12"/>
    </row>
    <row r="55" spans="1:6" ht="15">
      <c r="A55" s="40" t="s">
        <v>48</v>
      </c>
      <c r="B55" s="41">
        <v>3</v>
      </c>
      <c r="C55" s="42">
        <f t="shared" si="12"/>
        <v>960</v>
      </c>
      <c r="D55" s="43">
        <f t="shared" si="13"/>
        <v>0.7296</v>
      </c>
      <c r="E55" s="44">
        <f t="shared" si="14"/>
        <v>31.1</v>
      </c>
      <c r="F55" s="12"/>
    </row>
    <row r="56" spans="1:6" ht="15">
      <c r="A56" s="40" t="s">
        <v>49</v>
      </c>
      <c r="B56" s="41">
        <v>4</v>
      </c>
      <c r="C56" s="42">
        <f t="shared" si="12"/>
        <v>1260</v>
      </c>
      <c r="D56" s="43">
        <f t="shared" si="13"/>
        <v>0.9576</v>
      </c>
      <c r="E56" s="44">
        <f t="shared" si="14"/>
        <v>40.82</v>
      </c>
      <c r="F56" s="12"/>
    </row>
    <row r="57" spans="1:6" ht="15">
      <c r="A57" s="40" t="s">
        <v>50</v>
      </c>
      <c r="B57" s="41">
        <v>5</v>
      </c>
      <c r="C57" s="42">
        <f t="shared" si="12"/>
        <v>1560</v>
      </c>
      <c r="D57" s="43">
        <f t="shared" si="13"/>
        <v>1.1856</v>
      </c>
      <c r="E57" s="44">
        <f t="shared" si="14"/>
        <v>50.54</v>
      </c>
      <c r="F57" s="12"/>
    </row>
    <row r="58" spans="1:6" ht="15">
      <c r="A58" s="40" t="s">
        <v>51</v>
      </c>
      <c r="B58" s="41">
        <v>6</v>
      </c>
      <c r="C58" s="42">
        <f t="shared" si="12"/>
        <v>1860</v>
      </c>
      <c r="D58" s="43">
        <f t="shared" si="13"/>
        <v>1.4136</v>
      </c>
      <c r="E58" s="44">
        <f t="shared" si="14"/>
        <v>60.26</v>
      </c>
      <c r="F58" s="12"/>
    </row>
    <row r="59" spans="1:6" ht="15">
      <c r="A59" s="40" t="s">
        <v>52</v>
      </c>
      <c r="B59" s="41">
        <v>7</v>
      </c>
      <c r="C59" s="42">
        <f t="shared" si="12"/>
        <v>2160</v>
      </c>
      <c r="D59" s="43">
        <f t="shared" si="13"/>
        <v>1.6416</v>
      </c>
      <c r="E59" s="44">
        <f t="shared" si="14"/>
        <v>69.98</v>
      </c>
      <c r="F59" s="12"/>
    </row>
    <row r="60" spans="1:6" ht="15">
      <c r="A60" s="40" t="s">
        <v>53</v>
      </c>
      <c r="B60" s="41">
        <v>8</v>
      </c>
      <c r="C60" s="42">
        <f t="shared" si="12"/>
        <v>2460</v>
      </c>
      <c r="D60" s="43">
        <f t="shared" si="13"/>
        <v>1.8696</v>
      </c>
      <c r="E60" s="44">
        <f t="shared" si="14"/>
        <v>79.7</v>
      </c>
      <c r="F60" s="12"/>
    </row>
    <row r="61" spans="1:5" ht="15.75" thickBot="1">
      <c r="A61" s="45" t="s">
        <v>54</v>
      </c>
      <c r="B61" s="46">
        <v>9</v>
      </c>
      <c r="C61" s="47">
        <f t="shared" si="12"/>
        <v>2760</v>
      </c>
      <c r="D61" s="48">
        <f t="shared" si="13"/>
        <v>2.0976</v>
      </c>
      <c r="E61" s="49">
        <f t="shared" si="14"/>
        <v>89.42</v>
      </c>
    </row>
    <row r="62" spans="1:6" ht="117.75" customHeight="1">
      <c r="A62" s="62" t="s">
        <v>164</v>
      </c>
      <c r="B62" s="63"/>
      <c r="C62" s="63"/>
      <c r="D62" s="63"/>
      <c r="E62" s="64"/>
      <c r="F62" s="37">
        <v>120</v>
      </c>
    </row>
    <row r="63" spans="1:5" ht="45">
      <c r="A63" s="19" t="s">
        <v>16</v>
      </c>
      <c r="B63" s="10" t="s">
        <v>0</v>
      </c>
      <c r="C63" s="10" t="s">
        <v>1</v>
      </c>
      <c r="D63" s="11" t="s">
        <v>3</v>
      </c>
      <c r="E63" s="20" t="s">
        <v>2</v>
      </c>
    </row>
    <row r="64" spans="1:5" ht="15">
      <c r="A64" s="28" t="s">
        <v>55</v>
      </c>
      <c r="B64" s="9">
        <v>2</v>
      </c>
      <c r="C64" s="3">
        <f aca="true" t="shared" si="15" ref="C64:C75">B64*130+60</f>
        <v>320</v>
      </c>
      <c r="D64" s="4">
        <f aca="true" t="shared" si="16" ref="D64:D75">C64*1.89/1000</f>
        <v>0.6048</v>
      </c>
      <c r="E64" s="22">
        <f aca="true" t="shared" si="17" ref="E64:E75">ROUND(F$62*C64/1000,2)</f>
        <v>38.4</v>
      </c>
    </row>
    <row r="65" spans="1:5" ht="15">
      <c r="A65" s="28" t="s">
        <v>56</v>
      </c>
      <c r="B65" s="8">
        <v>3</v>
      </c>
      <c r="C65" s="3">
        <f t="shared" si="15"/>
        <v>450</v>
      </c>
      <c r="D65" s="4">
        <f t="shared" si="16"/>
        <v>0.8505</v>
      </c>
      <c r="E65" s="22">
        <f t="shared" si="17"/>
        <v>54</v>
      </c>
    </row>
    <row r="66" spans="1:5" ht="15">
      <c r="A66" s="28" t="s">
        <v>57</v>
      </c>
      <c r="B66" s="8">
        <v>4</v>
      </c>
      <c r="C66" s="3">
        <f t="shared" si="15"/>
        <v>580</v>
      </c>
      <c r="D66" s="4">
        <f t="shared" si="16"/>
        <v>1.0962</v>
      </c>
      <c r="E66" s="22">
        <f t="shared" si="17"/>
        <v>69.6</v>
      </c>
    </row>
    <row r="67" spans="1:5" ht="15">
      <c r="A67" s="28" t="s">
        <v>58</v>
      </c>
      <c r="B67" s="8">
        <v>5</v>
      </c>
      <c r="C67" s="3">
        <f t="shared" si="15"/>
        <v>710</v>
      </c>
      <c r="D67" s="4">
        <f t="shared" si="16"/>
        <v>1.3418999999999999</v>
      </c>
      <c r="E67" s="22">
        <f t="shared" si="17"/>
        <v>85.2</v>
      </c>
    </row>
    <row r="68" spans="1:5" ht="15">
      <c r="A68" s="28" t="s">
        <v>59</v>
      </c>
      <c r="B68" s="8">
        <v>6</v>
      </c>
      <c r="C68" s="3">
        <f t="shared" si="15"/>
        <v>840</v>
      </c>
      <c r="D68" s="4">
        <f t="shared" si="16"/>
        <v>1.5876</v>
      </c>
      <c r="E68" s="22">
        <f t="shared" si="17"/>
        <v>100.8</v>
      </c>
    </row>
    <row r="69" spans="1:5" ht="15">
      <c r="A69" s="28" t="s">
        <v>60</v>
      </c>
      <c r="B69" s="8">
        <v>7</v>
      </c>
      <c r="C69" s="3">
        <f t="shared" si="15"/>
        <v>970</v>
      </c>
      <c r="D69" s="4">
        <f t="shared" si="16"/>
        <v>1.8333</v>
      </c>
      <c r="E69" s="22">
        <f t="shared" si="17"/>
        <v>116.4</v>
      </c>
    </row>
    <row r="70" spans="1:5" ht="15">
      <c r="A70" s="28" t="s">
        <v>61</v>
      </c>
      <c r="B70" s="8">
        <v>8</v>
      </c>
      <c r="C70" s="3">
        <f t="shared" si="15"/>
        <v>1100</v>
      </c>
      <c r="D70" s="4">
        <f t="shared" si="16"/>
        <v>2.079</v>
      </c>
      <c r="E70" s="22">
        <f t="shared" si="17"/>
        <v>132</v>
      </c>
    </row>
    <row r="71" spans="1:5" ht="15">
      <c r="A71" s="28" t="s">
        <v>62</v>
      </c>
      <c r="B71" s="8">
        <v>9</v>
      </c>
      <c r="C71" s="3">
        <f t="shared" si="15"/>
        <v>1230</v>
      </c>
      <c r="D71" s="4">
        <f t="shared" si="16"/>
        <v>2.3247</v>
      </c>
      <c r="E71" s="22">
        <f t="shared" si="17"/>
        <v>147.6</v>
      </c>
    </row>
    <row r="72" spans="1:5" ht="15">
      <c r="A72" s="28" t="s">
        <v>63</v>
      </c>
      <c r="B72" s="8">
        <v>10</v>
      </c>
      <c r="C72" s="3">
        <f t="shared" si="15"/>
        <v>1360</v>
      </c>
      <c r="D72" s="4">
        <f t="shared" si="16"/>
        <v>2.5704000000000002</v>
      </c>
      <c r="E72" s="22">
        <f t="shared" si="17"/>
        <v>163.2</v>
      </c>
    </row>
    <row r="73" spans="1:5" ht="15">
      <c r="A73" s="28" t="s">
        <v>64</v>
      </c>
      <c r="B73" s="8">
        <v>11</v>
      </c>
      <c r="C73" s="3">
        <f t="shared" si="15"/>
        <v>1490</v>
      </c>
      <c r="D73" s="4">
        <f t="shared" si="16"/>
        <v>2.8161</v>
      </c>
      <c r="E73" s="22">
        <f t="shared" si="17"/>
        <v>178.8</v>
      </c>
    </row>
    <row r="74" spans="1:5" ht="15">
      <c r="A74" s="28" t="s">
        <v>65</v>
      </c>
      <c r="B74" s="8">
        <v>12</v>
      </c>
      <c r="C74" s="3">
        <f t="shared" si="15"/>
        <v>1620</v>
      </c>
      <c r="D74" s="4">
        <f t="shared" si="16"/>
        <v>3.0618</v>
      </c>
      <c r="E74" s="22">
        <f t="shared" si="17"/>
        <v>194.4</v>
      </c>
    </row>
    <row r="75" spans="1:5" ht="15.75" thickBot="1">
      <c r="A75" s="29" t="s">
        <v>66</v>
      </c>
      <c r="B75" s="16">
        <v>13</v>
      </c>
      <c r="C75" s="17">
        <f t="shared" si="15"/>
        <v>1750</v>
      </c>
      <c r="D75" s="18">
        <f t="shared" si="16"/>
        <v>3.3075</v>
      </c>
      <c r="E75" s="24">
        <f t="shared" si="17"/>
        <v>210</v>
      </c>
    </row>
    <row r="76" spans="1:6" ht="116.25" customHeight="1">
      <c r="A76" s="62" t="s">
        <v>165</v>
      </c>
      <c r="B76" s="63"/>
      <c r="C76" s="63"/>
      <c r="D76" s="63"/>
      <c r="E76" s="64"/>
      <c r="F76" s="37">
        <v>69.6</v>
      </c>
    </row>
    <row r="77" spans="1:5" ht="45">
      <c r="A77" s="19" t="s">
        <v>16</v>
      </c>
      <c r="B77" s="10" t="s">
        <v>0</v>
      </c>
      <c r="C77" s="10" t="s">
        <v>1</v>
      </c>
      <c r="D77" s="11" t="s">
        <v>3</v>
      </c>
      <c r="E77" s="20" t="s">
        <v>2</v>
      </c>
    </row>
    <row r="78" spans="1:5" ht="15">
      <c r="A78" s="34" t="s">
        <v>67</v>
      </c>
      <c r="B78" s="9">
        <v>2</v>
      </c>
      <c r="C78" s="5">
        <f aca="true" t="shared" si="18" ref="C78:C87">B78*185+60</f>
        <v>430</v>
      </c>
      <c r="D78" s="6">
        <f aca="true" t="shared" si="19" ref="D78:D87">C78*1.32/1000</f>
        <v>0.5676</v>
      </c>
      <c r="E78" s="30">
        <f aca="true" t="shared" si="20" ref="E78:E87">ROUND(F$76*C78/1000,2)</f>
        <v>29.93</v>
      </c>
    </row>
    <row r="79" spans="1:5" ht="15">
      <c r="A79" s="34" t="s">
        <v>68</v>
      </c>
      <c r="B79" s="8">
        <v>3</v>
      </c>
      <c r="C79" s="5">
        <f t="shared" si="18"/>
        <v>615</v>
      </c>
      <c r="D79" s="6">
        <f t="shared" si="19"/>
        <v>0.8118000000000001</v>
      </c>
      <c r="E79" s="30">
        <f t="shared" si="20"/>
        <v>42.8</v>
      </c>
    </row>
    <row r="80" spans="1:5" ht="15">
      <c r="A80" s="34" t="s">
        <v>69</v>
      </c>
      <c r="B80" s="8">
        <v>4</v>
      </c>
      <c r="C80" s="5">
        <f t="shared" si="18"/>
        <v>800</v>
      </c>
      <c r="D80" s="6">
        <f t="shared" si="19"/>
        <v>1.056</v>
      </c>
      <c r="E80" s="30">
        <f t="shared" si="20"/>
        <v>55.68</v>
      </c>
    </row>
    <row r="81" spans="1:5" ht="15">
      <c r="A81" s="34" t="s">
        <v>70</v>
      </c>
      <c r="B81" s="8">
        <v>5</v>
      </c>
      <c r="C81" s="5">
        <f t="shared" si="18"/>
        <v>985</v>
      </c>
      <c r="D81" s="6">
        <f t="shared" si="19"/>
        <v>1.3002</v>
      </c>
      <c r="E81" s="30">
        <f t="shared" si="20"/>
        <v>68.56</v>
      </c>
    </row>
    <row r="82" spans="1:5" ht="15">
      <c r="A82" s="34" t="s">
        <v>71</v>
      </c>
      <c r="B82" s="8">
        <v>6</v>
      </c>
      <c r="C82" s="5">
        <f t="shared" si="18"/>
        <v>1170</v>
      </c>
      <c r="D82" s="6">
        <f t="shared" si="19"/>
        <v>1.5444</v>
      </c>
      <c r="E82" s="30">
        <f t="shared" si="20"/>
        <v>81.43</v>
      </c>
    </row>
    <row r="83" spans="1:5" ht="15">
      <c r="A83" s="34" t="s">
        <v>72</v>
      </c>
      <c r="B83" s="8">
        <v>7</v>
      </c>
      <c r="C83" s="5">
        <f t="shared" si="18"/>
        <v>1355</v>
      </c>
      <c r="D83" s="6">
        <f t="shared" si="19"/>
        <v>1.7886000000000002</v>
      </c>
      <c r="E83" s="30">
        <f t="shared" si="20"/>
        <v>94.31</v>
      </c>
    </row>
    <row r="84" spans="1:5" ht="15">
      <c r="A84" s="34" t="s">
        <v>73</v>
      </c>
      <c r="B84" s="8">
        <v>8</v>
      </c>
      <c r="C84" s="5">
        <f t="shared" si="18"/>
        <v>1540</v>
      </c>
      <c r="D84" s="6">
        <f t="shared" si="19"/>
        <v>2.0328000000000004</v>
      </c>
      <c r="E84" s="30">
        <f t="shared" si="20"/>
        <v>107.18</v>
      </c>
    </row>
    <row r="85" spans="1:5" ht="15">
      <c r="A85" s="34" t="s">
        <v>74</v>
      </c>
      <c r="B85" s="8">
        <v>9</v>
      </c>
      <c r="C85" s="5">
        <f t="shared" si="18"/>
        <v>1725</v>
      </c>
      <c r="D85" s="6">
        <f t="shared" si="19"/>
        <v>2.277</v>
      </c>
      <c r="E85" s="30">
        <f t="shared" si="20"/>
        <v>120.06</v>
      </c>
    </row>
    <row r="86" spans="1:5" ht="15">
      <c r="A86" s="34" t="s">
        <v>75</v>
      </c>
      <c r="B86" s="8">
        <v>10</v>
      </c>
      <c r="C86" s="5">
        <f t="shared" si="18"/>
        <v>1910</v>
      </c>
      <c r="D86" s="6">
        <f t="shared" si="19"/>
        <v>2.5212000000000003</v>
      </c>
      <c r="E86" s="30">
        <f t="shared" si="20"/>
        <v>132.94</v>
      </c>
    </row>
    <row r="87" spans="1:5" ht="15.75" thickBot="1">
      <c r="A87" s="35" t="s">
        <v>76</v>
      </c>
      <c r="B87" s="16">
        <v>11</v>
      </c>
      <c r="C87" s="31">
        <f t="shared" si="18"/>
        <v>2095</v>
      </c>
      <c r="D87" s="32">
        <f t="shared" si="19"/>
        <v>2.7654</v>
      </c>
      <c r="E87" s="33">
        <f t="shared" si="20"/>
        <v>145.81</v>
      </c>
    </row>
    <row r="88" spans="1:6" ht="116.25" customHeight="1">
      <c r="A88" s="62" t="s">
        <v>173</v>
      </c>
      <c r="B88" s="63"/>
      <c r="C88" s="63"/>
      <c r="D88" s="63"/>
      <c r="E88" s="64"/>
      <c r="F88" s="37">
        <v>51.6</v>
      </c>
    </row>
    <row r="89" spans="1:5" ht="45">
      <c r="A89" s="19" t="s">
        <v>16</v>
      </c>
      <c r="B89" s="10" t="s">
        <v>0</v>
      </c>
      <c r="C89" s="10" t="s">
        <v>1</v>
      </c>
      <c r="D89" s="11" t="s">
        <v>3</v>
      </c>
      <c r="E89" s="20" t="s">
        <v>2</v>
      </c>
    </row>
    <row r="90" spans="1:5" ht="15">
      <c r="A90" s="28" t="s">
        <v>77</v>
      </c>
      <c r="B90" s="14">
        <v>2</v>
      </c>
      <c r="C90" s="3">
        <f aca="true" t="shared" si="21" ref="C90:C99">B90*220+60</f>
        <v>500</v>
      </c>
      <c r="D90" s="4">
        <f aca="true" t="shared" si="22" ref="D90:D99">C90*1.07/1000</f>
        <v>0.535</v>
      </c>
      <c r="E90" s="22">
        <f aca="true" t="shared" si="23" ref="E90:E99">ROUND(F$88*C90/1000,2)</f>
        <v>25.8</v>
      </c>
    </row>
    <row r="91" spans="1:5" ht="15">
      <c r="A91" s="28" t="s">
        <v>78</v>
      </c>
      <c r="B91" s="14">
        <v>3</v>
      </c>
      <c r="C91" s="3">
        <f t="shared" si="21"/>
        <v>720</v>
      </c>
      <c r="D91" s="4">
        <f t="shared" si="22"/>
        <v>0.7704000000000001</v>
      </c>
      <c r="E91" s="22">
        <f t="shared" si="23"/>
        <v>37.15</v>
      </c>
    </row>
    <row r="92" spans="1:5" ht="15">
      <c r="A92" s="28" t="s">
        <v>79</v>
      </c>
      <c r="B92" s="14">
        <v>4</v>
      </c>
      <c r="C92" s="3">
        <f t="shared" si="21"/>
        <v>940</v>
      </c>
      <c r="D92" s="4">
        <f t="shared" si="22"/>
        <v>1.0058</v>
      </c>
      <c r="E92" s="22">
        <f t="shared" si="23"/>
        <v>48.5</v>
      </c>
    </row>
    <row r="93" spans="1:5" ht="15">
      <c r="A93" s="28" t="s">
        <v>80</v>
      </c>
      <c r="B93" s="8">
        <v>5</v>
      </c>
      <c r="C93" s="3">
        <f t="shared" si="21"/>
        <v>1160</v>
      </c>
      <c r="D93" s="4">
        <f t="shared" si="22"/>
        <v>1.2412</v>
      </c>
      <c r="E93" s="22">
        <f t="shared" si="23"/>
        <v>59.86</v>
      </c>
    </row>
    <row r="94" spans="1:5" ht="15">
      <c r="A94" s="28" t="s">
        <v>81</v>
      </c>
      <c r="B94" s="14">
        <v>6</v>
      </c>
      <c r="C94" s="3">
        <f t="shared" si="21"/>
        <v>1380</v>
      </c>
      <c r="D94" s="4">
        <f t="shared" si="22"/>
        <v>1.4766000000000001</v>
      </c>
      <c r="E94" s="22">
        <f t="shared" si="23"/>
        <v>71.21</v>
      </c>
    </row>
    <row r="95" spans="1:5" ht="15">
      <c r="A95" s="28" t="s">
        <v>82</v>
      </c>
      <c r="B95" s="8">
        <v>7</v>
      </c>
      <c r="C95" s="3">
        <f t="shared" si="21"/>
        <v>1600</v>
      </c>
      <c r="D95" s="4">
        <f t="shared" si="22"/>
        <v>1.712</v>
      </c>
      <c r="E95" s="22">
        <f t="shared" si="23"/>
        <v>82.56</v>
      </c>
    </row>
    <row r="96" spans="1:5" ht="15">
      <c r="A96" s="28" t="s">
        <v>83</v>
      </c>
      <c r="B96" s="8">
        <v>8</v>
      </c>
      <c r="C96" s="3">
        <f t="shared" si="21"/>
        <v>1820</v>
      </c>
      <c r="D96" s="4">
        <f t="shared" si="22"/>
        <v>1.9474</v>
      </c>
      <c r="E96" s="22">
        <f t="shared" si="23"/>
        <v>93.91</v>
      </c>
    </row>
    <row r="97" spans="1:5" ht="15">
      <c r="A97" s="28" t="s">
        <v>84</v>
      </c>
      <c r="B97" s="8">
        <v>9</v>
      </c>
      <c r="C97" s="3">
        <f t="shared" si="21"/>
        <v>2040</v>
      </c>
      <c r="D97" s="4">
        <f t="shared" si="22"/>
        <v>2.1828000000000003</v>
      </c>
      <c r="E97" s="22">
        <f t="shared" si="23"/>
        <v>105.26</v>
      </c>
    </row>
    <row r="98" spans="1:5" ht="15">
      <c r="A98" s="28" t="s">
        <v>85</v>
      </c>
      <c r="B98" s="8">
        <v>10</v>
      </c>
      <c r="C98" s="3">
        <f t="shared" si="21"/>
        <v>2260</v>
      </c>
      <c r="D98" s="4">
        <f t="shared" si="22"/>
        <v>2.4182</v>
      </c>
      <c r="E98" s="22">
        <f t="shared" si="23"/>
        <v>116.62</v>
      </c>
    </row>
    <row r="99" spans="1:5" ht="15.75" thickBot="1">
      <c r="A99" s="29" t="s">
        <v>86</v>
      </c>
      <c r="B99" s="16">
        <v>11</v>
      </c>
      <c r="C99" s="17">
        <f t="shared" si="21"/>
        <v>2480</v>
      </c>
      <c r="D99" s="18">
        <f t="shared" si="22"/>
        <v>2.6536000000000004</v>
      </c>
      <c r="E99" s="24">
        <f t="shared" si="23"/>
        <v>127.97</v>
      </c>
    </row>
    <row r="100" spans="1:6" ht="115.5" customHeight="1">
      <c r="A100" s="62" t="s">
        <v>166</v>
      </c>
      <c r="B100" s="63"/>
      <c r="C100" s="63"/>
      <c r="D100" s="63"/>
      <c r="E100" s="64"/>
      <c r="F100" s="37">
        <v>40.8</v>
      </c>
    </row>
    <row r="101" spans="1:5" ht="45">
      <c r="A101" s="19" t="s">
        <v>16</v>
      </c>
      <c r="B101" s="10" t="s">
        <v>0</v>
      </c>
      <c r="C101" s="10" t="s">
        <v>1</v>
      </c>
      <c r="D101" s="11" t="s">
        <v>3</v>
      </c>
      <c r="E101" s="20" t="s">
        <v>2</v>
      </c>
    </row>
    <row r="102" spans="1:5" ht="15">
      <c r="A102" s="28" t="s">
        <v>87</v>
      </c>
      <c r="B102" s="8">
        <v>2</v>
      </c>
      <c r="C102" s="3">
        <f aca="true" t="shared" si="24" ref="C102:C111">B102*265+60</f>
        <v>590</v>
      </c>
      <c r="D102" s="4">
        <f aca="true" t="shared" si="25" ref="D102:D111">C102*0.86/1000</f>
        <v>0.5074</v>
      </c>
      <c r="E102" s="22">
        <f aca="true" t="shared" si="26" ref="E102:E111">ROUND(F$100*C102/1000,2)</f>
        <v>24.07</v>
      </c>
    </row>
    <row r="103" spans="1:5" ht="15">
      <c r="A103" s="28" t="s">
        <v>88</v>
      </c>
      <c r="B103" s="8">
        <v>3</v>
      </c>
      <c r="C103" s="3">
        <f t="shared" si="24"/>
        <v>855</v>
      </c>
      <c r="D103" s="4">
        <f t="shared" si="25"/>
        <v>0.7353</v>
      </c>
      <c r="E103" s="22">
        <f t="shared" si="26"/>
        <v>34.88</v>
      </c>
    </row>
    <row r="104" spans="1:5" ht="15">
      <c r="A104" s="28" t="s">
        <v>89</v>
      </c>
      <c r="B104" s="8">
        <v>4</v>
      </c>
      <c r="C104" s="3">
        <f t="shared" si="24"/>
        <v>1120</v>
      </c>
      <c r="D104" s="4">
        <f t="shared" si="25"/>
        <v>0.9632</v>
      </c>
      <c r="E104" s="22">
        <f t="shared" si="26"/>
        <v>45.7</v>
      </c>
    </row>
    <row r="105" spans="1:5" ht="15">
      <c r="A105" s="28" t="s">
        <v>90</v>
      </c>
      <c r="B105" s="8">
        <v>5</v>
      </c>
      <c r="C105" s="3">
        <f t="shared" si="24"/>
        <v>1385</v>
      </c>
      <c r="D105" s="4">
        <f t="shared" si="25"/>
        <v>1.1910999999999998</v>
      </c>
      <c r="E105" s="22">
        <f t="shared" si="26"/>
        <v>56.51</v>
      </c>
    </row>
    <row r="106" spans="1:5" ht="15">
      <c r="A106" s="28" t="s">
        <v>91</v>
      </c>
      <c r="B106" s="8">
        <v>6</v>
      </c>
      <c r="C106" s="3">
        <f t="shared" si="24"/>
        <v>1650</v>
      </c>
      <c r="D106" s="4">
        <f t="shared" si="25"/>
        <v>1.419</v>
      </c>
      <c r="E106" s="22">
        <f t="shared" si="26"/>
        <v>67.32</v>
      </c>
    </row>
    <row r="107" spans="1:5" ht="15">
      <c r="A107" s="28" t="s">
        <v>92</v>
      </c>
      <c r="B107" s="8">
        <v>7</v>
      </c>
      <c r="C107" s="3">
        <f t="shared" si="24"/>
        <v>1915</v>
      </c>
      <c r="D107" s="4">
        <f t="shared" si="25"/>
        <v>1.6468999999999998</v>
      </c>
      <c r="E107" s="22">
        <f t="shared" si="26"/>
        <v>78.13</v>
      </c>
    </row>
    <row r="108" spans="1:5" ht="15">
      <c r="A108" s="28" t="s">
        <v>93</v>
      </c>
      <c r="B108" s="8">
        <v>8</v>
      </c>
      <c r="C108" s="3">
        <f t="shared" si="24"/>
        <v>2180</v>
      </c>
      <c r="D108" s="4">
        <f t="shared" si="25"/>
        <v>1.8748</v>
      </c>
      <c r="E108" s="22">
        <f t="shared" si="26"/>
        <v>88.94</v>
      </c>
    </row>
    <row r="109" spans="1:5" ht="15">
      <c r="A109" s="28" t="s">
        <v>94</v>
      </c>
      <c r="B109" s="8">
        <v>9</v>
      </c>
      <c r="C109" s="3">
        <f t="shared" si="24"/>
        <v>2445</v>
      </c>
      <c r="D109" s="4">
        <f t="shared" si="25"/>
        <v>2.1027</v>
      </c>
      <c r="E109" s="22">
        <f t="shared" si="26"/>
        <v>99.76</v>
      </c>
    </row>
    <row r="110" spans="1:5" ht="15">
      <c r="A110" s="28" t="s">
        <v>95</v>
      </c>
      <c r="B110" s="8">
        <v>10</v>
      </c>
      <c r="C110" s="3">
        <f t="shared" si="24"/>
        <v>2710</v>
      </c>
      <c r="D110" s="4">
        <f t="shared" si="25"/>
        <v>2.3306</v>
      </c>
      <c r="E110" s="22">
        <f t="shared" si="26"/>
        <v>110.57</v>
      </c>
    </row>
    <row r="111" spans="1:5" ht="15.75" thickBot="1">
      <c r="A111" s="29" t="s">
        <v>96</v>
      </c>
      <c r="B111" s="16">
        <v>11</v>
      </c>
      <c r="C111" s="17">
        <f t="shared" si="24"/>
        <v>2975</v>
      </c>
      <c r="D111" s="18">
        <f t="shared" si="25"/>
        <v>2.5585</v>
      </c>
      <c r="E111" s="24">
        <f t="shared" si="26"/>
        <v>121.38</v>
      </c>
    </row>
    <row r="112" spans="1:6" ht="135" customHeight="1">
      <c r="A112" s="62" t="s">
        <v>167</v>
      </c>
      <c r="B112" s="63"/>
      <c r="C112" s="63"/>
      <c r="D112" s="63"/>
      <c r="E112" s="64"/>
      <c r="F112" s="37">
        <v>34.8</v>
      </c>
    </row>
    <row r="113" spans="1:5" ht="45">
      <c r="A113" s="19" t="s">
        <v>16</v>
      </c>
      <c r="B113" s="10" t="s">
        <v>0</v>
      </c>
      <c r="C113" s="10" t="s">
        <v>1</v>
      </c>
      <c r="D113" s="11" t="s">
        <v>3</v>
      </c>
      <c r="E113" s="20" t="s">
        <v>2</v>
      </c>
    </row>
    <row r="114" spans="1:5" ht="15">
      <c r="A114" s="28" t="s">
        <v>97</v>
      </c>
      <c r="B114" s="8">
        <v>2</v>
      </c>
      <c r="C114" s="3">
        <f aca="true" t="shared" si="27" ref="C114:C121">B114*300+60</f>
        <v>660</v>
      </c>
      <c r="D114" s="4">
        <f aca="true" t="shared" si="28" ref="D114:D121">C114*0.8/1000</f>
        <v>0.528</v>
      </c>
      <c r="E114" s="22">
        <f aca="true" t="shared" si="29" ref="E114:E121">ROUND(F$112*C114/1000,2)</f>
        <v>22.97</v>
      </c>
    </row>
    <row r="115" spans="1:5" ht="15">
      <c r="A115" s="28" t="s">
        <v>98</v>
      </c>
      <c r="B115" s="8">
        <v>3</v>
      </c>
      <c r="C115" s="3">
        <f t="shared" si="27"/>
        <v>960</v>
      </c>
      <c r="D115" s="4">
        <f t="shared" si="28"/>
        <v>0.768</v>
      </c>
      <c r="E115" s="22">
        <f t="shared" si="29"/>
        <v>33.41</v>
      </c>
    </row>
    <row r="116" spans="1:5" ht="15">
      <c r="A116" s="28" t="s">
        <v>99</v>
      </c>
      <c r="B116" s="8">
        <v>4</v>
      </c>
      <c r="C116" s="3">
        <f t="shared" si="27"/>
        <v>1260</v>
      </c>
      <c r="D116" s="4">
        <f t="shared" si="28"/>
        <v>1.008</v>
      </c>
      <c r="E116" s="22">
        <f t="shared" si="29"/>
        <v>43.85</v>
      </c>
    </row>
    <row r="117" spans="1:5" ht="15">
      <c r="A117" s="28" t="s">
        <v>100</v>
      </c>
      <c r="B117" s="8">
        <v>5</v>
      </c>
      <c r="C117" s="3">
        <f t="shared" si="27"/>
        <v>1560</v>
      </c>
      <c r="D117" s="4">
        <f t="shared" si="28"/>
        <v>1.248</v>
      </c>
      <c r="E117" s="22">
        <f t="shared" si="29"/>
        <v>54.29</v>
      </c>
    </row>
    <row r="118" spans="1:5" ht="15">
      <c r="A118" s="28" t="s">
        <v>101</v>
      </c>
      <c r="B118" s="8">
        <v>6</v>
      </c>
      <c r="C118" s="3">
        <f t="shared" si="27"/>
        <v>1860</v>
      </c>
      <c r="D118" s="4">
        <f t="shared" si="28"/>
        <v>1.488</v>
      </c>
      <c r="E118" s="22">
        <f t="shared" si="29"/>
        <v>64.73</v>
      </c>
    </row>
    <row r="119" spans="1:5" ht="15">
      <c r="A119" s="28" t="s">
        <v>102</v>
      </c>
      <c r="B119" s="8">
        <v>7</v>
      </c>
      <c r="C119" s="3">
        <f t="shared" si="27"/>
        <v>2160</v>
      </c>
      <c r="D119" s="4">
        <f t="shared" si="28"/>
        <v>1.728</v>
      </c>
      <c r="E119" s="22">
        <f t="shared" si="29"/>
        <v>75.17</v>
      </c>
    </row>
    <row r="120" spans="1:5" ht="15">
      <c r="A120" s="28" t="s">
        <v>103</v>
      </c>
      <c r="B120" s="8">
        <v>8</v>
      </c>
      <c r="C120" s="3">
        <f t="shared" si="27"/>
        <v>2460</v>
      </c>
      <c r="D120" s="4">
        <f t="shared" si="28"/>
        <v>1.968</v>
      </c>
      <c r="E120" s="22">
        <f t="shared" si="29"/>
        <v>85.61</v>
      </c>
    </row>
    <row r="121" spans="1:5" ht="15.75" thickBot="1">
      <c r="A121" s="29" t="s">
        <v>104</v>
      </c>
      <c r="B121" s="16">
        <v>9</v>
      </c>
      <c r="C121" s="17">
        <f t="shared" si="27"/>
        <v>2760</v>
      </c>
      <c r="D121" s="18">
        <f t="shared" si="28"/>
        <v>2.208</v>
      </c>
      <c r="E121" s="24">
        <f t="shared" si="29"/>
        <v>96.05</v>
      </c>
    </row>
    <row r="122" spans="1:6" ht="124.5" customHeight="1">
      <c r="A122" s="62" t="s">
        <v>172</v>
      </c>
      <c r="B122" s="63"/>
      <c r="C122" s="63"/>
      <c r="D122" s="63"/>
      <c r="E122" s="64"/>
      <c r="F122" s="37">
        <v>72</v>
      </c>
    </row>
    <row r="123" spans="1:5" ht="45">
      <c r="A123" s="19" t="s">
        <v>16</v>
      </c>
      <c r="B123" s="10" t="s">
        <v>0</v>
      </c>
      <c r="C123" s="10" t="s">
        <v>1</v>
      </c>
      <c r="D123" s="11" t="s">
        <v>3</v>
      </c>
      <c r="E123" s="20" t="s">
        <v>2</v>
      </c>
    </row>
    <row r="124" spans="1:5" ht="15">
      <c r="A124" s="28" t="s">
        <v>105</v>
      </c>
      <c r="B124" s="9">
        <v>2</v>
      </c>
      <c r="C124" s="3">
        <f aca="true" t="shared" si="30" ref="C124:C133">B124*185+60</f>
        <v>430</v>
      </c>
      <c r="D124" s="4">
        <f aca="true" t="shared" si="31" ref="D124:D133">C124*1.42/1000</f>
        <v>0.6106</v>
      </c>
      <c r="E124" s="22">
        <f aca="true" t="shared" si="32" ref="E124:E133">ROUND(F$122*C124/1000,2)</f>
        <v>30.96</v>
      </c>
    </row>
    <row r="125" spans="1:5" ht="15">
      <c r="A125" s="28" t="s">
        <v>106</v>
      </c>
      <c r="B125" s="8">
        <v>3</v>
      </c>
      <c r="C125" s="3">
        <f t="shared" si="30"/>
        <v>615</v>
      </c>
      <c r="D125" s="4">
        <f t="shared" si="31"/>
        <v>0.8733</v>
      </c>
      <c r="E125" s="22">
        <f t="shared" si="32"/>
        <v>44.28</v>
      </c>
    </row>
    <row r="126" spans="1:5" ht="15">
      <c r="A126" s="28" t="s">
        <v>107</v>
      </c>
      <c r="B126" s="8">
        <v>4</v>
      </c>
      <c r="C126" s="3">
        <f t="shared" si="30"/>
        <v>800</v>
      </c>
      <c r="D126" s="4">
        <f t="shared" si="31"/>
        <v>1.136</v>
      </c>
      <c r="E126" s="22">
        <f t="shared" si="32"/>
        <v>57.6</v>
      </c>
    </row>
    <row r="127" spans="1:5" ht="15">
      <c r="A127" s="28" t="s">
        <v>108</v>
      </c>
      <c r="B127" s="8">
        <v>5</v>
      </c>
      <c r="C127" s="3">
        <f t="shared" si="30"/>
        <v>985</v>
      </c>
      <c r="D127" s="4">
        <f t="shared" si="31"/>
        <v>1.3986999999999998</v>
      </c>
      <c r="E127" s="22">
        <f t="shared" si="32"/>
        <v>70.92</v>
      </c>
    </row>
    <row r="128" spans="1:5" ht="15">
      <c r="A128" s="28" t="s">
        <v>109</v>
      </c>
      <c r="B128" s="8">
        <v>6</v>
      </c>
      <c r="C128" s="3">
        <f t="shared" si="30"/>
        <v>1170</v>
      </c>
      <c r="D128" s="4">
        <f t="shared" si="31"/>
        <v>1.6613999999999998</v>
      </c>
      <c r="E128" s="22">
        <f t="shared" si="32"/>
        <v>84.24</v>
      </c>
    </row>
    <row r="129" spans="1:5" ht="15">
      <c r="A129" s="28" t="s">
        <v>110</v>
      </c>
      <c r="B129" s="8">
        <v>7</v>
      </c>
      <c r="C129" s="3">
        <f t="shared" si="30"/>
        <v>1355</v>
      </c>
      <c r="D129" s="4">
        <f t="shared" si="31"/>
        <v>1.9241</v>
      </c>
      <c r="E129" s="22">
        <f t="shared" si="32"/>
        <v>97.56</v>
      </c>
    </row>
    <row r="130" spans="1:5" ht="15">
      <c r="A130" s="28" t="s">
        <v>111</v>
      </c>
      <c r="B130" s="8">
        <v>8</v>
      </c>
      <c r="C130" s="3">
        <f t="shared" si="30"/>
        <v>1540</v>
      </c>
      <c r="D130" s="4">
        <f t="shared" si="31"/>
        <v>2.1868</v>
      </c>
      <c r="E130" s="22">
        <f t="shared" si="32"/>
        <v>110.88</v>
      </c>
    </row>
    <row r="131" spans="1:5" ht="15">
      <c r="A131" s="28" t="s">
        <v>112</v>
      </c>
      <c r="B131" s="8">
        <v>9</v>
      </c>
      <c r="C131" s="3">
        <f t="shared" si="30"/>
        <v>1725</v>
      </c>
      <c r="D131" s="4">
        <f t="shared" si="31"/>
        <v>2.4495</v>
      </c>
      <c r="E131" s="22">
        <f t="shared" si="32"/>
        <v>124.2</v>
      </c>
    </row>
    <row r="132" spans="1:5" ht="15">
      <c r="A132" s="28" t="s">
        <v>113</v>
      </c>
      <c r="B132" s="8">
        <v>10</v>
      </c>
      <c r="C132" s="3">
        <f t="shared" si="30"/>
        <v>1910</v>
      </c>
      <c r="D132" s="4">
        <f t="shared" si="31"/>
        <v>2.7121999999999997</v>
      </c>
      <c r="E132" s="22">
        <f t="shared" si="32"/>
        <v>137.52</v>
      </c>
    </row>
    <row r="133" spans="1:5" ht="15.75" thickBot="1">
      <c r="A133" s="29" t="s">
        <v>114</v>
      </c>
      <c r="B133" s="16">
        <v>11</v>
      </c>
      <c r="C133" s="17">
        <f t="shared" si="30"/>
        <v>2095</v>
      </c>
      <c r="D133" s="18">
        <f t="shared" si="31"/>
        <v>2.9748999999999994</v>
      </c>
      <c r="E133" s="24">
        <f t="shared" si="32"/>
        <v>150.84</v>
      </c>
    </row>
    <row r="134" spans="1:6" ht="156" customHeight="1">
      <c r="A134" s="62" t="s">
        <v>174</v>
      </c>
      <c r="B134" s="63"/>
      <c r="C134" s="63"/>
      <c r="D134" s="63"/>
      <c r="E134" s="64"/>
      <c r="F134" s="37">
        <v>52.8</v>
      </c>
    </row>
    <row r="135" spans="1:5" ht="45">
      <c r="A135" s="19" t="s">
        <v>16</v>
      </c>
      <c r="B135" s="10" t="s">
        <v>0</v>
      </c>
      <c r="C135" s="10" t="s">
        <v>1</v>
      </c>
      <c r="D135" s="11" t="s">
        <v>3</v>
      </c>
      <c r="E135" s="20" t="s">
        <v>2</v>
      </c>
    </row>
    <row r="136" spans="1:5" ht="15">
      <c r="A136" s="28" t="s">
        <v>115</v>
      </c>
      <c r="B136" s="14">
        <v>2</v>
      </c>
      <c r="C136" s="3">
        <f aca="true" t="shared" si="33" ref="C136:C145">B136*220+60</f>
        <v>500</v>
      </c>
      <c r="D136" s="4">
        <f aca="true" t="shared" si="34" ref="D136:D145">C136*1.18/1000</f>
        <v>0.59</v>
      </c>
      <c r="E136" s="22">
        <f aca="true" t="shared" si="35" ref="E136:E145">ROUND(F$134*C136/1000,2)</f>
        <v>26.4</v>
      </c>
    </row>
    <row r="137" spans="1:5" ht="15">
      <c r="A137" s="28" t="s">
        <v>116</v>
      </c>
      <c r="B137" s="14">
        <v>3</v>
      </c>
      <c r="C137" s="3">
        <f t="shared" si="33"/>
        <v>720</v>
      </c>
      <c r="D137" s="4">
        <f t="shared" si="34"/>
        <v>0.8495999999999999</v>
      </c>
      <c r="E137" s="22">
        <f t="shared" si="35"/>
        <v>38.02</v>
      </c>
    </row>
    <row r="138" spans="1:5" ht="15">
      <c r="A138" s="28" t="s">
        <v>117</v>
      </c>
      <c r="B138" s="14">
        <v>4</v>
      </c>
      <c r="C138" s="3">
        <f t="shared" si="33"/>
        <v>940</v>
      </c>
      <c r="D138" s="4">
        <f t="shared" si="34"/>
        <v>1.1092</v>
      </c>
      <c r="E138" s="22">
        <f t="shared" si="35"/>
        <v>49.63</v>
      </c>
    </row>
    <row r="139" spans="1:5" ht="15">
      <c r="A139" s="28" t="s">
        <v>118</v>
      </c>
      <c r="B139" s="8">
        <v>5</v>
      </c>
      <c r="C139" s="3">
        <f t="shared" si="33"/>
        <v>1160</v>
      </c>
      <c r="D139" s="4">
        <f t="shared" si="34"/>
        <v>1.3688</v>
      </c>
      <c r="E139" s="22">
        <f t="shared" si="35"/>
        <v>61.25</v>
      </c>
    </row>
    <row r="140" spans="1:5" ht="15">
      <c r="A140" s="28" t="s">
        <v>119</v>
      </c>
      <c r="B140" s="14">
        <v>6</v>
      </c>
      <c r="C140" s="3">
        <f t="shared" si="33"/>
        <v>1380</v>
      </c>
      <c r="D140" s="4">
        <f t="shared" si="34"/>
        <v>1.6283999999999998</v>
      </c>
      <c r="E140" s="22">
        <f t="shared" si="35"/>
        <v>72.86</v>
      </c>
    </row>
    <row r="141" spans="1:5" ht="15">
      <c r="A141" s="28" t="s">
        <v>120</v>
      </c>
      <c r="B141" s="8">
        <v>7</v>
      </c>
      <c r="C141" s="3">
        <f t="shared" si="33"/>
        <v>1600</v>
      </c>
      <c r="D141" s="4">
        <f t="shared" si="34"/>
        <v>1.888</v>
      </c>
      <c r="E141" s="22">
        <f t="shared" si="35"/>
        <v>84.48</v>
      </c>
    </row>
    <row r="142" spans="1:5" ht="15">
      <c r="A142" s="28" t="s">
        <v>121</v>
      </c>
      <c r="B142" s="8">
        <v>8</v>
      </c>
      <c r="C142" s="3">
        <f t="shared" si="33"/>
        <v>1820</v>
      </c>
      <c r="D142" s="4">
        <f t="shared" si="34"/>
        <v>2.1475999999999997</v>
      </c>
      <c r="E142" s="22">
        <f t="shared" si="35"/>
        <v>96.1</v>
      </c>
    </row>
    <row r="143" spans="1:5" ht="15">
      <c r="A143" s="28" t="s">
        <v>122</v>
      </c>
      <c r="B143" s="8">
        <v>9</v>
      </c>
      <c r="C143" s="3">
        <f t="shared" si="33"/>
        <v>2040</v>
      </c>
      <c r="D143" s="4">
        <f t="shared" si="34"/>
        <v>2.4072</v>
      </c>
      <c r="E143" s="22">
        <f t="shared" si="35"/>
        <v>107.71</v>
      </c>
    </row>
    <row r="144" spans="1:5" ht="15">
      <c r="A144" s="28" t="s">
        <v>123</v>
      </c>
      <c r="B144" s="8">
        <v>10</v>
      </c>
      <c r="C144" s="3">
        <f t="shared" si="33"/>
        <v>2260</v>
      </c>
      <c r="D144" s="4">
        <f t="shared" si="34"/>
        <v>2.6668</v>
      </c>
      <c r="E144" s="22">
        <f t="shared" si="35"/>
        <v>119.33</v>
      </c>
    </row>
    <row r="145" spans="1:5" ht="15.75" thickBot="1">
      <c r="A145" s="29" t="s">
        <v>124</v>
      </c>
      <c r="B145" s="16">
        <v>11</v>
      </c>
      <c r="C145" s="17">
        <f t="shared" si="33"/>
        <v>2480</v>
      </c>
      <c r="D145" s="18">
        <f t="shared" si="34"/>
        <v>2.9263999999999997</v>
      </c>
      <c r="E145" s="24">
        <f t="shared" si="35"/>
        <v>130.94</v>
      </c>
    </row>
    <row r="146" spans="1:6" ht="113.25" customHeight="1">
      <c r="A146" s="62" t="s">
        <v>168</v>
      </c>
      <c r="B146" s="63"/>
      <c r="C146" s="63"/>
      <c r="D146" s="63"/>
      <c r="E146" s="64"/>
      <c r="F146" s="37">
        <v>41.4</v>
      </c>
    </row>
    <row r="147" spans="1:5" ht="45">
      <c r="A147" s="19" t="s">
        <v>16</v>
      </c>
      <c r="B147" s="10" t="s">
        <v>0</v>
      </c>
      <c r="C147" s="10" t="s">
        <v>1</v>
      </c>
      <c r="D147" s="11" t="s">
        <v>3</v>
      </c>
      <c r="E147" s="20" t="s">
        <v>2</v>
      </c>
    </row>
    <row r="148" spans="1:5" ht="15">
      <c r="A148" s="28" t="s">
        <v>125</v>
      </c>
      <c r="B148" s="8">
        <v>2</v>
      </c>
      <c r="C148" s="3">
        <f aca="true" t="shared" si="36" ref="C148:C157">B148*265+60</f>
        <v>590</v>
      </c>
      <c r="D148" s="4">
        <f aca="true" t="shared" si="37" ref="D148:D157">C148*0.95/1000</f>
        <v>0.5605</v>
      </c>
      <c r="E148" s="22">
        <f aca="true" t="shared" si="38" ref="E148:E157">ROUND(F$146*C148/1000,2)</f>
        <v>24.43</v>
      </c>
    </row>
    <row r="149" spans="1:5" ht="15">
      <c r="A149" s="28" t="s">
        <v>126</v>
      </c>
      <c r="B149" s="8">
        <v>3</v>
      </c>
      <c r="C149" s="3">
        <f t="shared" si="36"/>
        <v>855</v>
      </c>
      <c r="D149" s="4">
        <f t="shared" si="37"/>
        <v>0.81225</v>
      </c>
      <c r="E149" s="22">
        <f t="shared" si="38"/>
        <v>35.4</v>
      </c>
    </row>
    <row r="150" spans="1:5" ht="15">
      <c r="A150" s="28" t="s">
        <v>127</v>
      </c>
      <c r="B150" s="8">
        <v>4</v>
      </c>
      <c r="C150" s="3">
        <f t="shared" si="36"/>
        <v>1120</v>
      </c>
      <c r="D150" s="4">
        <f t="shared" si="37"/>
        <v>1.064</v>
      </c>
      <c r="E150" s="22">
        <f t="shared" si="38"/>
        <v>46.37</v>
      </c>
    </row>
    <row r="151" spans="1:5" ht="15">
      <c r="A151" s="28" t="s">
        <v>128</v>
      </c>
      <c r="B151" s="8">
        <v>5</v>
      </c>
      <c r="C151" s="3">
        <f t="shared" si="36"/>
        <v>1385</v>
      </c>
      <c r="D151" s="4">
        <f t="shared" si="37"/>
        <v>1.31575</v>
      </c>
      <c r="E151" s="22">
        <f t="shared" si="38"/>
        <v>57.34</v>
      </c>
    </row>
    <row r="152" spans="1:5" ht="15">
      <c r="A152" s="28" t="s">
        <v>129</v>
      </c>
      <c r="B152" s="8">
        <v>6</v>
      </c>
      <c r="C152" s="3">
        <f t="shared" si="36"/>
        <v>1650</v>
      </c>
      <c r="D152" s="4">
        <f t="shared" si="37"/>
        <v>1.5675</v>
      </c>
      <c r="E152" s="22">
        <f t="shared" si="38"/>
        <v>68.31</v>
      </c>
    </row>
    <row r="153" spans="1:5" ht="15">
      <c r="A153" s="28" t="s">
        <v>130</v>
      </c>
      <c r="B153" s="8">
        <v>7</v>
      </c>
      <c r="C153" s="3">
        <f t="shared" si="36"/>
        <v>1915</v>
      </c>
      <c r="D153" s="4">
        <f t="shared" si="37"/>
        <v>1.81925</v>
      </c>
      <c r="E153" s="22">
        <f t="shared" si="38"/>
        <v>79.28</v>
      </c>
    </row>
    <row r="154" spans="1:5" ht="15">
      <c r="A154" s="28" t="s">
        <v>131</v>
      </c>
      <c r="B154" s="8">
        <v>8</v>
      </c>
      <c r="C154" s="3">
        <f t="shared" si="36"/>
        <v>2180</v>
      </c>
      <c r="D154" s="4">
        <f t="shared" si="37"/>
        <v>2.071</v>
      </c>
      <c r="E154" s="22">
        <f t="shared" si="38"/>
        <v>90.25</v>
      </c>
    </row>
    <row r="155" spans="1:5" ht="15">
      <c r="A155" s="28" t="s">
        <v>132</v>
      </c>
      <c r="B155" s="8">
        <v>9</v>
      </c>
      <c r="C155" s="3">
        <f t="shared" si="36"/>
        <v>2445</v>
      </c>
      <c r="D155" s="4">
        <f t="shared" si="37"/>
        <v>2.32275</v>
      </c>
      <c r="E155" s="22">
        <f t="shared" si="38"/>
        <v>101.22</v>
      </c>
    </row>
    <row r="156" spans="1:5" ht="15">
      <c r="A156" s="28" t="s">
        <v>133</v>
      </c>
      <c r="B156" s="8">
        <v>10</v>
      </c>
      <c r="C156" s="3">
        <f t="shared" si="36"/>
        <v>2710</v>
      </c>
      <c r="D156" s="4">
        <f t="shared" si="37"/>
        <v>2.5745</v>
      </c>
      <c r="E156" s="22">
        <f t="shared" si="38"/>
        <v>112.19</v>
      </c>
    </row>
    <row r="157" spans="1:5" ht="15.75" thickBot="1">
      <c r="A157" s="29" t="s">
        <v>134</v>
      </c>
      <c r="B157" s="16">
        <v>11</v>
      </c>
      <c r="C157" s="17">
        <f t="shared" si="36"/>
        <v>2975</v>
      </c>
      <c r="D157" s="18">
        <f t="shared" si="37"/>
        <v>2.82625</v>
      </c>
      <c r="E157" s="24">
        <f t="shared" si="38"/>
        <v>123.17</v>
      </c>
    </row>
    <row r="158" spans="1:6" ht="114" customHeight="1">
      <c r="A158" s="62" t="s">
        <v>169</v>
      </c>
      <c r="B158" s="63"/>
      <c r="C158" s="63"/>
      <c r="D158" s="63"/>
      <c r="E158" s="64"/>
      <c r="F158" s="37">
        <v>36</v>
      </c>
    </row>
    <row r="159" spans="1:5" ht="45">
      <c r="A159" s="19" t="s">
        <v>16</v>
      </c>
      <c r="B159" s="10" t="s">
        <v>0</v>
      </c>
      <c r="C159" s="10" t="s">
        <v>1</v>
      </c>
      <c r="D159" s="11" t="s">
        <v>3</v>
      </c>
      <c r="E159" s="20" t="s">
        <v>2</v>
      </c>
    </row>
    <row r="160" spans="1:5" ht="15">
      <c r="A160" s="28" t="s">
        <v>135</v>
      </c>
      <c r="B160" s="8">
        <v>2</v>
      </c>
      <c r="C160" s="3">
        <f aca="true" t="shared" si="39" ref="C160:C167">B160*300+60</f>
        <v>660</v>
      </c>
      <c r="D160" s="4">
        <f aca="true" t="shared" si="40" ref="D160:D167">C160*0.88/1000</f>
        <v>0.5808</v>
      </c>
      <c r="E160" s="22">
        <f aca="true" t="shared" si="41" ref="E160:E167">ROUND(F$158*C160/1000,2)</f>
        <v>23.76</v>
      </c>
    </row>
    <row r="161" spans="1:5" ht="15">
      <c r="A161" s="28" t="s">
        <v>136</v>
      </c>
      <c r="B161" s="8">
        <v>3</v>
      </c>
      <c r="C161" s="3">
        <f t="shared" si="39"/>
        <v>960</v>
      </c>
      <c r="D161" s="4">
        <f t="shared" si="40"/>
        <v>0.8448</v>
      </c>
      <c r="E161" s="22">
        <f t="shared" si="41"/>
        <v>34.56</v>
      </c>
    </row>
    <row r="162" spans="1:5" ht="15">
      <c r="A162" s="28" t="s">
        <v>137</v>
      </c>
      <c r="B162" s="8">
        <v>4</v>
      </c>
      <c r="C162" s="3">
        <f t="shared" si="39"/>
        <v>1260</v>
      </c>
      <c r="D162" s="4">
        <f t="shared" si="40"/>
        <v>1.1088</v>
      </c>
      <c r="E162" s="22">
        <f t="shared" si="41"/>
        <v>45.36</v>
      </c>
    </row>
    <row r="163" spans="1:5" ht="15">
      <c r="A163" s="28" t="s">
        <v>138</v>
      </c>
      <c r="B163" s="8">
        <v>5</v>
      </c>
      <c r="C163" s="3">
        <f t="shared" si="39"/>
        <v>1560</v>
      </c>
      <c r="D163" s="4">
        <f t="shared" si="40"/>
        <v>1.3728</v>
      </c>
      <c r="E163" s="22">
        <f t="shared" si="41"/>
        <v>56.16</v>
      </c>
    </row>
    <row r="164" spans="1:5" ht="15">
      <c r="A164" s="28" t="s">
        <v>139</v>
      </c>
      <c r="B164" s="8">
        <v>6</v>
      </c>
      <c r="C164" s="3">
        <f t="shared" si="39"/>
        <v>1860</v>
      </c>
      <c r="D164" s="4">
        <f t="shared" si="40"/>
        <v>1.6368</v>
      </c>
      <c r="E164" s="22">
        <f t="shared" si="41"/>
        <v>66.96</v>
      </c>
    </row>
    <row r="165" spans="1:5" ht="15">
      <c r="A165" s="28" t="s">
        <v>140</v>
      </c>
      <c r="B165" s="8">
        <v>7</v>
      </c>
      <c r="C165" s="3">
        <f t="shared" si="39"/>
        <v>2160</v>
      </c>
      <c r="D165" s="4">
        <f t="shared" si="40"/>
        <v>1.9008</v>
      </c>
      <c r="E165" s="22">
        <f t="shared" si="41"/>
        <v>77.76</v>
      </c>
    </row>
    <row r="166" spans="1:5" ht="15">
      <c r="A166" s="28" t="s">
        <v>141</v>
      </c>
      <c r="B166" s="8">
        <v>8</v>
      </c>
      <c r="C166" s="3">
        <f t="shared" si="39"/>
        <v>2460</v>
      </c>
      <c r="D166" s="4">
        <f t="shared" si="40"/>
        <v>2.1648</v>
      </c>
      <c r="E166" s="22">
        <f t="shared" si="41"/>
        <v>88.56</v>
      </c>
    </row>
    <row r="167" spans="1:5" ht="15.75" thickBot="1">
      <c r="A167" s="29" t="s">
        <v>142</v>
      </c>
      <c r="B167" s="16">
        <v>9</v>
      </c>
      <c r="C167" s="17">
        <f t="shared" si="39"/>
        <v>2760</v>
      </c>
      <c r="D167" s="18">
        <f t="shared" si="40"/>
        <v>2.4288000000000003</v>
      </c>
      <c r="E167" s="24">
        <f t="shared" si="41"/>
        <v>99.36</v>
      </c>
    </row>
    <row r="168" spans="1:6" ht="124.5" customHeight="1">
      <c r="A168" s="62" t="s">
        <v>175</v>
      </c>
      <c r="B168" s="63"/>
      <c r="C168" s="63"/>
      <c r="D168" s="63"/>
      <c r="E168" s="64"/>
      <c r="F168" s="37">
        <v>68.4</v>
      </c>
    </row>
    <row r="169" spans="1:5" ht="45">
      <c r="A169" s="19" t="s">
        <v>16</v>
      </c>
      <c r="B169" s="10" t="s">
        <v>0</v>
      </c>
      <c r="C169" s="10" t="s">
        <v>1</v>
      </c>
      <c r="D169" s="11" t="s">
        <v>3</v>
      </c>
      <c r="E169" s="20" t="s">
        <v>2</v>
      </c>
    </row>
    <row r="170" spans="1:5" ht="15">
      <c r="A170" s="38" t="s">
        <v>177</v>
      </c>
      <c r="B170" s="9">
        <v>2</v>
      </c>
      <c r="C170" s="3">
        <f aca="true" t="shared" si="42" ref="C170:C179">B170*185+60</f>
        <v>430</v>
      </c>
      <c r="D170" s="4">
        <f>C170*1.54/1000</f>
        <v>0.6622</v>
      </c>
      <c r="E170" s="22">
        <f>ROUND(F$168*C170/1000,2)</f>
        <v>29.41</v>
      </c>
    </row>
    <row r="171" spans="1:5" ht="15">
      <c r="A171" s="38" t="s">
        <v>178</v>
      </c>
      <c r="B171" s="8">
        <v>3</v>
      </c>
      <c r="C171" s="3">
        <f t="shared" si="42"/>
        <v>615</v>
      </c>
      <c r="D171" s="4">
        <f aca="true" t="shared" si="43" ref="D171:D179">C171*1.54/1000</f>
        <v>0.9471</v>
      </c>
      <c r="E171" s="22">
        <f aca="true" t="shared" si="44" ref="E171:E179">ROUND(F$168*C171/1000,2)</f>
        <v>42.07</v>
      </c>
    </row>
    <row r="172" spans="1:5" ht="15">
      <c r="A172" s="38" t="s">
        <v>179</v>
      </c>
      <c r="B172" s="8">
        <v>4</v>
      </c>
      <c r="C172" s="3">
        <f t="shared" si="42"/>
        <v>800</v>
      </c>
      <c r="D172" s="4">
        <f t="shared" si="43"/>
        <v>1.232</v>
      </c>
      <c r="E172" s="22">
        <f t="shared" si="44"/>
        <v>54.72</v>
      </c>
    </row>
    <row r="173" spans="1:5" ht="15">
      <c r="A173" s="38" t="s">
        <v>180</v>
      </c>
      <c r="B173" s="8">
        <v>5</v>
      </c>
      <c r="C173" s="3">
        <f t="shared" si="42"/>
        <v>985</v>
      </c>
      <c r="D173" s="4">
        <f t="shared" si="43"/>
        <v>1.5169000000000001</v>
      </c>
      <c r="E173" s="22">
        <f t="shared" si="44"/>
        <v>67.37</v>
      </c>
    </row>
    <row r="174" spans="1:5" ht="15">
      <c r="A174" s="38" t="s">
        <v>181</v>
      </c>
      <c r="B174" s="8">
        <v>6</v>
      </c>
      <c r="C174" s="3">
        <f t="shared" si="42"/>
        <v>1170</v>
      </c>
      <c r="D174" s="4">
        <f t="shared" si="43"/>
        <v>1.8017999999999998</v>
      </c>
      <c r="E174" s="22">
        <f t="shared" si="44"/>
        <v>80.03</v>
      </c>
    </row>
    <row r="175" spans="1:5" ht="15">
      <c r="A175" s="38" t="s">
        <v>182</v>
      </c>
      <c r="B175" s="8">
        <v>7</v>
      </c>
      <c r="C175" s="3">
        <f t="shared" si="42"/>
        <v>1355</v>
      </c>
      <c r="D175" s="4">
        <f t="shared" si="43"/>
        <v>2.0867000000000004</v>
      </c>
      <c r="E175" s="22">
        <f t="shared" si="44"/>
        <v>92.68</v>
      </c>
    </row>
    <row r="176" spans="1:5" ht="15">
      <c r="A176" s="38" t="s">
        <v>183</v>
      </c>
      <c r="B176" s="8">
        <v>8</v>
      </c>
      <c r="C176" s="3">
        <f t="shared" si="42"/>
        <v>1540</v>
      </c>
      <c r="D176" s="4">
        <f t="shared" si="43"/>
        <v>2.3716</v>
      </c>
      <c r="E176" s="22">
        <f t="shared" si="44"/>
        <v>105.34</v>
      </c>
    </row>
    <row r="177" spans="1:5" ht="15">
      <c r="A177" s="38" t="s">
        <v>184</v>
      </c>
      <c r="B177" s="8">
        <v>9</v>
      </c>
      <c r="C177" s="3">
        <f t="shared" si="42"/>
        <v>1725</v>
      </c>
      <c r="D177" s="4">
        <f t="shared" si="43"/>
        <v>2.6565</v>
      </c>
      <c r="E177" s="22">
        <f t="shared" si="44"/>
        <v>117.99</v>
      </c>
    </row>
    <row r="178" spans="1:5" ht="15">
      <c r="A178" s="38" t="s">
        <v>185</v>
      </c>
      <c r="B178" s="8">
        <v>10</v>
      </c>
      <c r="C178" s="3">
        <f t="shared" si="42"/>
        <v>1910</v>
      </c>
      <c r="D178" s="4">
        <f t="shared" si="43"/>
        <v>2.9414000000000002</v>
      </c>
      <c r="E178" s="22">
        <f t="shared" si="44"/>
        <v>130.64</v>
      </c>
    </row>
    <row r="179" spans="1:5" ht="15.75" thickBot="1">
      <c r="A179" s="39" t="s">
        <v>186</v>
      </c>
      <c r="B179" s="16">
        <v>11</v>
      </c>
      <c r="C179" s="17">
        <f t="shared" si="42"/>
        <v>2095</v>
      </c>
      <c r="D179" s="4">
        <f t="shared" si="43"/>
        <v>3.2263</v>
      </c>
      <c r="E179" s="22">
        <f t="shared" si="44"/>
        <v>143.3</v>
      </c>
    </row>
    <row r="180" spans="1:6" ht="156" customHeight="1">
      <c r="A180" s="62" t="s">
        <v>176</v>
      </c>
      <c r="B180" s="63"/>
      <c r="C180" s="63"/>
      <c r="D180" s="63"/>
      <c r="E180" s="64"/>
      <c r="F180" s="37">
        <v>52.8</v>
      </c>
    </row>
    <row r="181" spans="1:5" ht="45">
      <c r="A181" s="19" t="s">
        <v>16</v>
      </c>
      <c r="B181" s="10" t="s">
        <v>0</v>
      </c>
      <c r="C181" s="10" t="s">
        <v>1</v>
      </c>
      <c r="D181" s="11" t="s">
        <v>3</v>
      </c>
      <c r="E181" s="20" t="s">
        <v>2</v>
      </c>
    </row>
    <row r="182" spans="1:5" ht="15">
      <c r="A182" s="38" t="s">
        <v>187</v>
      </c>
      <c r="B182" s="14">
        <v>2</v>
      </c>
      <c r="C182" s="3">
        <f aca="true" t="shared" si="45" ref="C182:C191">B182*220+60</f>
        <v>500</v>
      </c>
      <c r="D182" s="4">
        <f>C182*1.25/1000</f>
        <v>0.625</v>
      </c>
      <c r="E182" s="22">
        <f>ROUND(F$180*C182/1000,2)</f>
        <v>26.4</v>
      </c>
    </row>
    <row r="183" spans="1:5" ht="15">
      <c r="A183" s="38" t="s">
        <v>188</v>
      </c>
      <c r="B183" s="14">
        <v>3</v>
      </c>
      <c r="C183" s="3">
        <f t="shared" si="45"/>
        <v>720</v>
      </c>
      <c r="D183" s="4">
        <f aca="true" t="shared" si="46" ref="D183:D191">C183*1.25/1000</f>
        <v>0.9</v>
      </c>
      <c r="E183" s="22">
        <f aca="true" t="shared" si="47" ref="E183:E191">ROUND(F$180*C183/1000,2)</f>
        <v>38.02</v>
      </c>
    </row>
    <row r="184" spans="1:5" ht="15">
      <c r="A184" s="38" t="s">
        <v>189</v>
      </c>
      <c r="B184" s="14">
        <v>4</v>
      </c>
      <c r="C184" s="3">
        <f t="shared" si="45"/>
        <v>940</v>
      </c>
      <c r="D184" s="4">
        <f t="shared" si="46"/>
        <v>1.175</v>
      </c>
      <c r="E184" s="22">
        <f t="shared" si="47"/>
        <v>49.63</v>
      </c>
    </row>
    <row r="185" spans="1:5" ht="15">
      <c r="A185" s="38" t="s">
        <v>190</v>
      </c>
      <c r="B185" s="8">
        <v>5</v>
      </c>
      <c r="C185" s="3">
        <f t="shared" si="45"/>
        <v>1160</v>
      </c>
      <c r="D185" s="4">
        <f t="shared" si="46"/>
        <v>1.45</v>
      </c>
      <c r="E185" s="22">
        <f t="shared" si="47"/>
        <v>61.25</v>
      </c>
    </row>
    <row r="186" spans="1:5" ht="15">
      <c r="A186" s="38" t="s">
        <v>191</v>
      </c>
      <c r="B186" s="14">
        <v>6</v>
      </c>
      <c r="C186" s="3">
        <f t="shared" si="45"/>
        <v>1380</v>
      </c>
      <c r="D186" s="4">
        <f t="shared" si="46"/>
        <v>1.725</v>
      </c>
      <c r="E186" s="22">
        <f t="shared" si="47"/>
        <v>72.86</v>
      </c>
    </row>
    <row r="187" spans="1:5" ht="15">
      <c r="A187" s="38" t="s">
        <v>192</v>
      </c>
      <c r="B187" s="8">
        <v>7</v>
      </c>
      <c r="C187" s="3">
        <f t="shared" si="45"/>
        <v>1600</v>
      </c>
      <c r="D187" s="4">
        <f t="shared" si="46"/>
        <v>2</v>
      </c>
      <c r="E187" s="22">
        <f t="shared" si="47"/>
        <v>84.48</v>
      </c>
    </row>
    <row r="188" spans="1:5" ht="15">
      <c r="A188" s="38" t="s">
        <v>193</v>
      </c>
      <c r="B188" s="8">
        <v>8</v>
      </c>
      <c r="C188" s="3">
        <f t="shared" si="45"/>
        <v>1820</v>
      </c>
      <c r="D188" s="4">
        <f t="shared" si="46"/>
        <v>2.275</v>
      </c>
      <c r="E188" s="22">
        <f t="shared" si="47"/>
        <v>96.1</v>
      </c>
    </row>
    <row r="189" spans="1:5" ht="15">
      <c r="A189" s="38" t="s">
        <v>194</v>
      </c>
      <c r="B189" s="8">
        <v>9</v>
      </c>
      <c r="C189" s="3">
        <f t="shared" si="45"/>
        <v>2040</v>
      </c>
      <c r="D189" s="4">
        <f t="shared" si="46"/>
        <v>2.55</v>
      </c>
      <c r="E189" s="22">
        <f t="shared" si="47"/>
        <v>107.71</v>
      </c>
    </row>
    <row r="190" spans="1:5" ht="15">
      <c r="A190" s="38" t="s">
        <v>195</v>
      </c>
      <c r="B190" s="8">
        <v>10</v>
      </c>
      <c r="C190" s="3">
        <f t="shared" si="45"/>
        <v>2260</v>
      </c>
      <c r="D190" s="4">
        <f t="shared" si="46"/>
        <v>2.825</v>
      </c>
      <c r="E190" s="22">
        <f t="shared" si="47"/>
        <v>119.33</v>
      </c>
    </row>
    <row r="191" spans="1:5" ht="15.75" thickBot="1">
      <c r="A191" s="39" t="s">
        <v>196</v>
      </c>
      <c r="B191" s="16">
        <v>11</v>
      </c>
      <c r="C191" s="17">
        <f t="shared" si="45"/>
        <v>2480</v>
      </c>
      <c r="D191" s="4">
        <f t="shared" si="46"/>
        <v>3.1</v>
      </c>
      <c r="E191" s="22">
        <f t="shared" si="47"/>
        <v>130.94</v>
      </c>
    </row>
    <row r="192" spans="1:6" ht="113.25" customHeight="1">
      <c r="A192" s="62" t="s">
        <v>197</v>
      </c>
      <c r="B192" s="63"/>
      <c r="C192" s="63"/>
      <c r="D192" s="63"/>
      <c r="E192" s="64"/>
      <c r="F192" s="37">
        <v>40.8</v>
      </c>
    </row>
    <row r="193" spans="1:5" ht="45">
      <c r="A193" s="19" t="s">
        <v>16</v>
      </c>
      <c r="B193" s="10" t="s">
        <v>0</v>
      </c>
      <c r="C193" s="10" t="s">
        <v>1</v>
      </c>
      <c r="D193" s="11" t="s">
        <v>3</v>
      </c>
      <c r="E193" s="20" t="s">
        <v>2</v>
      </c>
    </row>
    <row r="194" spans="1:5" ht="15">
      <c r="A194" s="38" t="s">
        <v>198</v>
      </c>
      <c r="B194" s="8">
        <v>2</v>
      </c>
      <c r="C194" s="3">
        <f aca="true" t="shared" si="48" ref="C194:C203">B194*265+60</f>
        <v>590</v>
      </c>
      <c r="D194" s="4">
        <f>C194*0.96/1000</f>
        <v>0.5664</v>
      </c>
      <c r="E194" s="22">
        <f>ROUND(F$192*C194/1000,2)</f>
        <v>24.07</v>
      </c>
    </row>
    <row r="195" spans="1:5" ht="15">
      <c r="A195" s="38" t="s">
        <v>199</v>
      </c>
      <c r="B195" s="8">
        <v>3</v>
      </c>
      <c r="C195" s="3">
        <f t="shared" si="48"/>
        <v>855</v>
      </c>
      <c r="D195" s="4">
        <f aca="true" t="shared" si="49" ref="D195:D203">C195*0.96/1000</f>
        <v>0.8208</v>
      </c>
      <c r="E195" s="22">
        <f aca="true" t="shared" si="50" ref="E195:E203">ROUND(F$192*C195/1000,2)</f>
        <v>34.88</v>
      </c>
    </row>
    <row r="196" spans="1:5" ht="15">
      <c r="A196" s="38" t="s">
        <v>200</v>
      </c>
      <c r="B196" s="8">
        <v>4</v>
      </c>
      <c r="C196" s="3">
        <f t="shared" si="48"/>
        <v>1120</v>
      </c>
      <c r="D196" s="4">
        <f t="shared" si="49"/>
        <v>1.0752000000000002</v>
      </c>
      <c r="E196" s="22">
        <f t="shared" si="50"/>
        <v>45.7</v>
      </c>
    </row>
    <row r="197" spans="1:5" ht="15">
      <c r="A197" s="38" t="s">
        <v>201</v>
      </c>
      <c r="B197" s="8">
        <v>5</v>
      </c>
      <c r="C197" s="3">
        <f t="shared" si="48"/>
        <v>1385</v>
      </c>
      <c r="D197" s="4">
        <f t="shared" si="49"/>
        <v>1.3296</v>
      </c>
      <c r="E197" s="22">
        <f t="shared" si="50"/>
        <v>56.51</v>
      </c>
    </row>
    <row r="198" spans="1:5" ht="15">
      <c r="A198" s="38" t="s">
        <v>202</v>
      </c>
      <c r="B198" s="8">
        <v>6</v>
      </c>
      <c r="C198" s="3">
        <f t="shared" si="48"/>
        <v>1650</v>
      </c>
      <c r="D198" s="4">
        <f t="shared" si="49"/>
        <v>1.584</v>
      </c>
      <c r="E198" s="22">
        <f t="shared" si="50"/>
        <v>67.32</v>
      </c>
    </row>
    <row r="199" spans="1:5" ht="15">
      <c r="A199" s="38" t="s">
        <v>203</v>
      </c>
      <c r="B199" s="8">
        <v>7</v>
      </c>
      <c r="C199" s="3">
        <f t="shared" si="48"/>
        <v>1915</v>
      </c>
      <c r="D199" s="4">
        <f t="shared" si="49"/>
        <v>1.8383999999999998</v>
      </c>
      <c r="E199" s="22">
        <f t="shared" si="50"/>
        <v>78.13</v>
      </c>
    </row>
    <row r="200" spans="1:5" ht="15">
      <c r="A200" s="38" t="s">
        <v>204</v>
      </c>
      <c r="B200" s="8">
        <v>8</v>
      </c>
      <c r="C200" s="3">
        <f t="shared" si="48"/>
        <v>2180</v>
      </c>
      <c r="D200" s="4">
        <f t="shared" si="49"/>
        <v>2.0927999999999995</v>
      </c>
      <c r="E200" s="22">
        <f t="shared" si="50"/>
        <v>88.94</v>
      </c>
    </row>
    <row r="201" spans="1:5" ht="15">
      <c r="A201" s="38" t="s">
        <v>205</v>
      </c>
      <c r="B201" s="8">
        <v>9</v>
      </c>
      <c r="C201" s="3">
        <f t="shared" si="48"/>
        <v>2445</v>
      </c>
      <c r="D201" s="4">
        <f t="shared" si="49"/>
        <v>2.3472</v>
      </c>
      <c r="E201" s="22">
        <f t="shared" si="50"/>
        <v>99.76</v>
      </c>
    </row>
    <row r="202" spans="1:5" ht="15">
      <c r="A202" s="38" t="s">
        <v>206</v>
      </c>
      <c r="B202" s="8">
        <v>10</v>
      </c>
      <c r="C202" s="3">
        <f t="shared" si="48"/>
        <v>2710</v>
      </c>
      <c r="D202" s="4">
        <f t="shared" si="49"/>
        <v>2.6016</v>
      </c>
      <c r="E202" s="22">
        <f t="shared" si="50"/>
        <v>110.57</v>
      </c>
    </row>
    <row r="203" spans="1:5" ht="15.75" thickBot="1">
      <c r="A203" s="39" t="s">
        <v>207</v>
      </c>
      <c r="B203" s="16">
        <v>11</v>
      </c>
      <c r="C203" s="17">
        <f t="shared" si="48"/>
        <v>2975</v>
      </c>
      <c r="D203" s="4">
        <f t="shared" si="49"/>
        <v>2.856</v>
      </c>
      <c r="E203" s="22">
        <f t="shared" si="50"/>
        <v>121.38</v>
      </c>
    </row>
    <row r="204" spans="1:6" ht="132" customHeight="1">
      <c r="A204" s="62" t="s">
        <v>208</v>
      </c>
      <c r="B204" s="63"/>
      <c r="C204" s="63"/>
      <c r="D204" s="63"/>
      <c r="E204" s="64"/>
      <c r="F204" s="37">
        <v>33.6</v>
      </c>
    </row>
    <row r="205" spans="1:5" ht="45">
      <c r="A205" s="19" t="s">
        <v>16</v>
      </c>
      <c r="B205" s="10" t="s">
        <v>0</v>
      </c>
      <c r="C205" s="10" t="s">
        <v>1</v>
      </c>
      <c r="D205" s="11" t="s">
        <v>3</v>
      </c>
      <c r="E205" s="20" t="s">
        <v>2</v>
      </c>
    </row>
    <row r="206" spans="1:5" ht="15">
      <c r="A206" s="28" t="s">
        <v>135</v>
      </c>
      <c r="B206" s="8">
        <v>2</v>
      </c>
      <c r="C206" s="3">
        <f aca="true" t="shared" si="51" ref="C206:C213">B206*300+60</f>
        <v>660</v>
      </c>
      <c r="D206" s="4">
        <f>C206*0.91/1000</f>
        <v>0.6006</v>
      </c>
      <c r="E206" s="22">
        <f>ROUND(F$204*C206/1000,2)</f>
        <v>22.18</v>
      </c>
    </row>
    <row r="207" spans="1:5" ht="15">
      <c r="A207" s="28" t="s">
        <v>136</v>
      </c>
      <c r="B207" s="8">
        <v>3</v>
      </c>
      <c r="C207" s="3">
        <f t="shared" si="51"/>
        <v>960</v>
      </c>
      <c r="D207" s="4">
        <f aca="true" t="shared" si="52" ref="D207:D213">C207*0.91/1000</f>
        <v>0.8736</v>
      </c>
      <c r="E207" s="22">
        <f aca="true" t="shared" si="53" ref="E207:E213">ROUND(F$204*C207/1000,2)</f>
        <v>32.26</v>
      </c>
    </row>
    <row r="208" spans="1:5" ht="15">
      <c r="A208" s="28" t="s">
        <v>137</v>
      </c>
      <c r="B208" s="8">
        <v>4</v>
      </c>
      <c r="C208" s="3">
        <f t="shared" si="51"/>
        <v>1260</v>
      </c>
      <c r="D208" s="4">
        <f t="shared" si="52"/>
        <v>1.1466</v>
      </c>
      <c r="E208" s="22">
        <f t="shared" si="53"/>
        <v>42.34</v>
      </c>
    </row>
    <row r="209" spans="1:5" ht="15">
      <c r="A209" s="28" t="s">
        <v>138</v>
      </c>
      <c r="B209" s="8">
        <v>5</v>
      </c>
      <c r="C209" s="3">
        <f t="shared" si="51"/>
        <v>1560</v>
      </c>
      <c r="D209" s="4">
        <f t="shared" si="52"/>
        <v>1.4196000000000002</v>
      </c>
      <c r="E209" s="22">
        <f t="shared" si="53"/>
        <v>52.42</v>
      </c>
    </row>
    <row r="210" spans="1:5" ht="15">
      <c r="A210" s="28" t="s">
        <v>139</v>
      </c>
      <c r="B210" s="8">
        <v>6</v>
      </c>
      <c r="C210" s="3">
        <f t="shared" si="51"/>
        <v>1860</v>
      </c>
      <c r="D210" s="4">
        <f t="shared" si="52"/>
        <v>1.6926</v>
      </c>
      <c r="E210" s="22">
        <f t="shared" si="53"/>
        <v>62.5</v>
      </c>
    </row>
    <row r="211" spans="1:5" ht="15">
      <c r="A211" s="28" t="s">
        <v>140</v>
      </c>
      <c r="B211" s="8">
        <v>7</v>
      </c>
      <c r="C211" s="3">
        <f t="shared" si="51"/>
        <v>2160</v>
      </c>
      <c r="D211" s="4">
        <f t="shared" si="52"/>
        <v>1.9656000000000002</v>
      </c>
      <c r="E211" s="22">
        <f t="shared" si="53"/>
        <v>72.58</v>
      </c>
    </row>
    <row r="212" spans="1:5" ht="15">
      <c r="A212" s="28" t="s">
        <v>141</v>
      </c>
      <c r="B212" s="8">
        <v>8</v>
      </c>
      <c r="C212" s="3">
        <f t="shared" si="51"/>
        <v>2460</v>
      </c>
      <c r="D212" s="4">
        <f t="shared" si="52"/>
        <v>2.2386</v>
      </c>
      <c r="E212" s="22">
        <f t="shared" si="53"/>
        <v>82.66</v>
      </c>
    </row>
    <row r="213" spans="1:5" ht="15.75" thickBot="1">
      <c r="A213" s="29" t="s">
        <v>142</v>
      </c>
      <c r="B213" s="16">
        <v>9</v>
      </c>
      <c r="C213" s="17">
        <f t="shared" si="51"/>
        <v>2760</v>
      </c>
      <c r="D213" s="4">
        <f t="shared" si="52"/>
        <v>2.5116</v>
      </c>
      <c r="E213" s="22">
        <f t="shared" si="53"/>
        <v>92.74</v>
      </c>
    </row>
    <row r="214" spans="1:6" ht="132.75" customHeight="1">
      <c r="A214" s="65" t="s">
        <v>209</v>
      </c>
      <c r="B214" s="66"/>
      <c r="C214" s="66"/>
      <c r="D214" s="66"/>
      <c r="E214" s="67"/>
      <c r="F214" s="37">
        <v>42</v>
      </c>
    </row>
    <row r="215" spans="1:5" ht="45">
      <c r="A215" s="19" t="s">
        <v>16</v>
      </c>
      <c r="B215" s="10" t="s">
        <v>0</v>
      </c>
      <c r="C215" s="10" t="s">
        <v>1</v>
      </c>
      <c r="D215" s="11" t="s">
        <v>3</v>
      </c>
      <c r="E215" s="20" t="s">
        <v>2</v>
      </c>
    </row>
    <row r="216" spans="1:5" ht="15">
      <c r="A216" s="28" t="s">
        <v>143</v>
      </c>
      <c r="B216" s="8">
        <v>2</v>
      </c>
      <c r="C216" s="3">
        <f aca="true" t="shared" si="54" ref="C216:C225">B216*265+60</f>
        <v>590</v>
      </c>
      <c r="D216" s="4">
        <f aca="true" t="shared" si="55" ref="D216:D225">C216*1.17/1000</f>
        <v>0.6902999999999999</v>
      </c>
      <c r="E216" s="22">
        <f aca="true" t="shared" si="56" ref="E216:E225">ROUND(F$214*C216/1000,2)</f>
        <v>24.78</v>
      </c>
    </row>
    <row r="217" spans="1:5" ht="15">
      <c r="A217" s="28" t="s">
        <v>144</v>
      </c>
      <c r="B217" s="8">
        <v>3</v>
      </c>
      <c r="C217" s="3">
        <f t="shared" si="54"/>
        <v>855</v>
      </c>
      <c r="D217" s="4">
        <f t="shared" si="55"/>
        <v>1.0003499999999999</v>
      </c>
      <c r="E217" s="22">
        <f t="shared" si="56"/>
        <v>35.91</v>
      </c>
    </row>
    <row r="218" spans="1:5" ht="15">
      <c r="A218" s="28" t="s">
        <v>145</v>
      </c>
      <c r="B218" s="8">
        <v>4</v>
      </c>
      <c r="C218" s="3">
        <f t="shared" si="54"/>
        <v>1120</v>
      </c>
      <c r="D218" s="4">
        <f t="shared" si="55"/>
        <v>1.3103999999999998</v>
      </c>
      <c r="E218" s="22">
        <f t="shared" si="56"/>
        <v>47.04</v>
      </c>
    </row>
    <row r="219" spans="1:5" ht="15">
      <c r="A219" s="28" t="s">
        <v>146</v>
      </c>
      <c r="B219" s="8">
        <v>5</v>
      </c>
      <c r="C219" s="3">
        <f t="shared" si="54"/>
        <v>1385</v>
      </c>
      <c r="D219" s="4">
        <f t="shared" si="55"/>
        <v>1.6204499999999997</v>
      </c>
      <c r="E219" s="22">
        <f t="shared" si="56"/>
        <v>58.17</v>
      </c>
    </row>
    <row r="220" spans="1:5" ht="15">
      <c r="A220" s="28" t="s">
        <v>147</v>
      </c>
      <c r="B220" s="8">
        <v>6</v>
      </c>
      <c r="C220" s="3">
        <f t="shared" si="54"/>
        <v>1650</v>
      </c>
      <c r="D220" s="4">
        <f t="shared" si="55"/>
        <v>1.9304999999999999</v>
      </c>
      <c r="E220" s="22">
        <f t="shared" si="56"/>
        <v>69.3</v>
      </c>
    </row>
    <row r="221" spans="1:5" ht="15">
      <c r="A221" s="28" t="s">
        <v>148</v>
      </c>
      <c r="B221" s="8">
        <v>7</v>
      </c>
      <c r="C221" s="3">
        <f t="shared" si="54"/>
        <v>1915</v>
      </c>
      <c r="D221" s="4">
        <f t="shared" si="55"/>
        <v>2.24055</v>
      </c>
      <c r="E221" s="22">
        <f t="shared" si="56"/>
        <v>80.43</v>
      </c>
    </row>
    <row r="222" spans="1:5" ht="15">
      <c r="A222" s="28" t="s">
        <v>149</v>
      </c>
      <c r="B222" s="8">
        <v>8</v>
      </c>
      <c r="C222" s="3">
        <f t="shared" si="54"/>
        <v>2180</v>
      </c>
      <c r="D222" s="4">
        <f t="shared" si="55"/>
        <v>2.5505999999999998</v>
      </c>
      <c r="E222" s="22">
        <f t="shared" si="56"/>
        <v>91.56</v>
      </c>
    </row>
    <row r="223" spans="1:5" ht="15">
      <c r="A223" s="28" t="s">
        <v>150</v>
      </c>
      <c r="B223" s="8">
        <v>9</v>
      </c>
      <c r="C223" s="3">
        <f t="shared" si="54"/>
        <v>2445</v>
      </c>
      <c r="D223" s="4">
        <f t="shared" si="55"/>
        <v>2.8606499999999997</v>
      </c>
      <c r="E223" s="22">
        <f t="shared" si="56"/>
        <v>102.69</v>
      </c>
    </row>
    <row r="224" spans="1:5" ht="15">
      <c r="A224" s="28" t="s">
        <v>151</v>
      </c>
      <c r="B224" s="8">
        <v>10</v>
      </c>
      <c r="C224" s="3">
        <f t="shared" si="54"/>
        <v>2710</v>
      </c>
      <c r="D224" s="4">
        <f t="shared" si="55"/>
        <v>3.1706999999999996</v>
      </c>
      <c r="E224" s="22">
        <f t="shared" si="56"/>
        <v>113.82</v>
      </c>
    </row>
    <row r="225" spans="1:5" ht="15.75" thickBot="1">
      <c r="A225" s="29" t="s">
        <v>152</v>
      </c>
      <c r="B225" s="16">
        <v>11</v>
      </c>
      <c r="C225" s="17">
        <f t="shared" si="54"/>
        <v>2975</v>
      </c>
      <c r="D225" s="18">
        <f t="shared" si="55"/>
        <v>3.48075</v>
      </c>
      <c r="E225" s="24">
        <f t="shared" si="56"/>
        <v>124.95</v>
      </c>
    </row>
    <row r="226" spans="1:6" ht="116.25" customHeight="1">
      <c r="A226" s="62" t="s">
        <v>210</v>
      </c>
      <c r="B226" s="63"/>
      <c r="C226" s="63"/>
      <c r="D226" s="63"/>
      <c r="E226" s="64"/>
      <c r="F226" s="37">
        <v>34</v>
      </c>
    </row>
    <row r="227" spans="1:5" ht="45">
      <c r="A227" s="19" t="s">
        <v>16</v>
      </c>
      <c r="B227" s="10" t="s">
        <v>0</v>
      </c>
      <c r="C227" s="10" t="s">
        <v>1</v>
      </c>
      <c r="D227" s="11" t="s">
        <v>3</v>
      </c>
      <c r="E227" s="20" t="s">
        <v>2</v>
      </c>
    </row>
    <row r="228" spans="1:5" ht="15">
      <c r="A228" s="28" t="s">
        <v>153</v>
      </c>
      <c r="B228" s="8">
        <v>2</v>
      </c>
      <c r="C228" s="3">
        <f aca="true" t="shared" si="57" ref="C228:C235">B228*300+60</f>
        <v>660</v>
      </c>
      <c r="D228" s="4">
        <f aca="true" t="shared" si="58" ref="D228:D235">C228*1.08/1000</f>
        <v>0.7128000000000001</v>
      </c>
      <c r="E228" s="22">
        <f aca="true" t="shared" si="59" ref="E228:E235">ROUND(F$226*C228/1000,2)</f>
        <v>22.44</v>
      </c>
    </row>
    <row r="229" spans="1:5" ht="15">
      <c r="A229" s="28" t="s">
        <v>154</v>
      </c>
      <c r="B229" s="8">
        <v>3</v>
      </c>
      <c r="C229" s="3">
        <f t="shared" si="57"/>
        <v>960</v>
      </c>
      <c r="D229" s="4">
        <f t="shared" si="58"/>
        <v>1.0368000000000002</v>
      </c>
      <c r="E229" s="22">
        <f t="shared" si="59"/>
        <v>32.64</v>
      </c>
    </row>
    <row r="230" spans="1:5" ht="15">
      <c r="A230" s="28" t="s">
        <v>155</v>
      </c>
      <c r="B230" s="8">
        <v>4</v>
      </c>
      <c r="C230" s="3">
        <f t="shared" si="57"/>
        <v>1260</v>
      </c>
      <c r="D230" s="4">
        <f t="shared" si="58"/>
        <v>1.3608000000000002</v>
      </c>
      <c r="E230" s="22">
        <f t="shared" si="59"/>
        <v>42.84</v>
      </c>
    </row>
    <row r="231" spans="1:5" ht="15">
      <c r="A231" s="28" t="s">
        <v>156</v>
      </c>
      <c r="B231" s="8">
        <v>5</v>
      </c>
      <c r="C231" s="3">
        <f t="shared" si="57"/>
        <v>1560</v>
      </c>
      <c r="D231" s="4">
        <f t="shared" si="58"/>
        <v>1.6848</v>
      </c>
      <c r="E231" s="22">
        <f t="shared" si="59"/>
        <v>53.04</v>
      </c>
    </row>
    <row r="232" spans="1:5" ht="15">
      <c r="A232" s="28" t="s">
        <v>157</v>
      </c>
      <c r="B232" s="8">
        <v>6</v>
      </c>
      <c r="C232" s="3">
        <f t="shared" si="57"/>
        <v>1860</v>
      </c>
      <c r="D232" s="4">
        <f t="shared" si="58"/>
        <v>2.0088000000000004</v>
      </c>
      <c r="E232" s="22">
        <f t="shared" si="59"/>
        <v>63.24</v>
      </c>
    </row>
    <row r="233" spans="1:5" ht="15">
      <c r="A233" s="28" t="s">
        <v>158</v>
      </c>
      <c r="B233" s="8">
        <v>7</v>
      </c>
      <c r="C233" s="3">
        <f t="shared" si="57"/>
        <v>2160</v>
      </c>
      <c r="D233" s="4">
        <f t="shared" si="58"/>
        <v>2.3328</v>
      </c>
      <c r="E233" s="22">
        <f t="shared" si="59"/>
        <v>73.44</v>
      </c>
    </row>
    <row r="234" spans="1:5" ht="15">
      <c r="A234" s="28" t="s">
        <v>159</v>
      </c>
      <c r="B234" s="8">
        <v>8</v>
      </c>
      <c r="C234" s="3">
        <f t="shared" si="57"/>
        <v>2460</v>
      </c>
      <c r="D234" s="4">
        <f t="shared" si="58"/>
        <v>2.6568</v>
      </c>
      <c r="E234" s="22">
        <f t="shared" si="59"/>
        <v>83.64</v>
      </c>
    </row>
    <row r="235" spans="1:5" ht="15.75" thickBot="1">
      <c r="A235" s="29" t="s">
        <v>160</v>
      </c>
      <c r="B235" s="16">
        <v>9</v>
      </c>
      <c r="C235" s="17">
        <f t="shared" si="57"/>
        <v>2760</v>
      </c>
      <c r="D235" s="18">
        <f t="shared" si="58"/>
        <v>2.9808000000000003</v>
      </c>
      <c r="E235" s="24">
        <f t="shared" si="59"/>
        <v>93.84</v>
      </c>
    </row>
  </sheetData>
  <sheetProtection/>
  <mergeCells count="21">
    <mergeCell ref="A180:E180"/>
    <mergeCell ref="A192:E192"/>
    <mergeCell ref="A204:E204"/>
    <mergeCell ref="A226:E226"/>
    <mergeCell ref="A214:E214"/>
    <mergeCell ref="A62:E62"/>
    <mergeCell ref="A76:E76"/>
    <mergeCell ref="A88:E88"/>
    <mergeCell ref="A122:E122"/>
    <mergeCell ref="A134:E134"/>
    <mergeCell ref="A146:E146"/>
    <mergeCell ref="A158:E158"/>
    <mergeCell ref="A168:E168"/>
    <mergeCell ref="A112:E112"/>
    <mergeCell ref="A1:E1"/>
    <mergeCell ref="A2:E2"/>
    <mergeCell ref="A16:E16"/>
    <mergeCell ref="A28:E28"/>
    <mergeCell ref="A40:E40"/>
    <mergeCell ref="A100:E100"/>
    <mergeCell ref="A52:E52"/>
  </mergeCells>
  <printOptions/>
  <pageMargins left="0.4330708661417323" right="0" top="0" bottom="0" header="0.31496062992125984" footer="0.31496062992125984"/>
  <pageSetup orientation="portrait" paperSize="9" scale="110" r:id="rId2"/>
  <rowBreaks count="8" manualBreakCount="8">
    <brk id="27" max="4" man="1"/>
    <brk id="51" max="4" man="1"/>
    <brk id="75" max="4" man="1"/>
    <brk id="99" max="4" man="1"/>
    <brk id="121" max="4" man="1"/>
    <brk id="145" max="4" man="1"/>
    <brk id="167" max="4" man="1"/>
    <brk id="213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Юля</cp:lastModifiedBy>
  <cp:lastPrinted>2014-03-14T11:55:31Z</cp:lastPrinted>
  <dcterms:created xsi:type="dcterms:W3CDTF">2009-09-20T13:10:30Z</dcterms:created>
  <dcterms:modified xsi:type="dcterms:W3CDTF">2014-05-11T17:18:21Z</dcterms:modified>
  <cp:category/>
  <cp:version/>
  <cp:contentType/>
  <cp:contentStatus/>
</cp:coreProperties>
</file>