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ЦяКнига" defaultThemeVersion="166925"/>
  <mc:AlternateContent xmlns:mc="http://schemas.openxmlformats.org/markup-compatibility/2006">
    <mc:Choice Requires="x15">
      <x15ac:absPath xmlns:x15ac="http://schemas.microsoft.com/office/spreadsheetml/2010/11/ac" url="C:\Users\FS LPS\Desktop\Documents FS\"/>
    </mc:Choice>
  </mc:AlternateContent>
  <xr:revisionPtr revIDLastSave="0" documentId="13_ncr:1_{39434B4C-5C5F-400F-A824-0EA67036B348}" xr6:coauthVersionLast="47" xr6:coauthVersionMax="47" xr10:uidLastSave="{00000000-0000-0000-0000-000000000000}"/>
  <bookViews>
    <workbookView xWindow="-110" yWindow="-110" windowWidth="19420" windowHeight="11020" tabRatio="500" xr2:uid="{00000000-000D-0000-FFFF-FFFF00000000}"/>
  </bookViews>
  <sheets>
    <sheet name="Блискавкозахист FS" sheetId="6" r:id="rId1"/>
    <sheet name="Окремостоячі БП" sheetId="3" r:id="rId2"/>
    <sheet name="E.S.E. GROMOSTAR" sheetId="4" r:id="rId3"/>
    <sheet name="ПЗІП SALTEK" sheetId="2" r:id="rId4"/>
  </sheets>
  <definedNames>
    <definedName name="__xlnm_Print_Area" localSheetId="2">'E.S.E. GROMOSTAR'!$A$6:$H$56</definedName>
    <definedName name="__xlnm_Print_Area" localSheetId="0">'Блискавкозахист FS'!$A$5:$H$621</definedName>
    <definedName name="__xlnm_Print_Area" localSheetId="1">'Окремостоячі БП'!$A$6:$H$108</definedName>
    <definedName name="__xlnm_Print_Area_0" localSheetId="2">'E.S.E. GROMOSTAR'!$A$6:$H$56</definedName>
    <definedName name="__xlnm_Print_Area_0" localSheetId="0">'Блискавкозахист FS'!$A$5:$H$621</definedName>
    <definedName name="__xlnm_Print_Area_0" localSheetId="1">'Окремостоячі БП'!$A$6:$H$108</definedName>
    <definedName name="__xlnm_Print_Area_0_0" localSheetId="2">'E.S.E. GROMOSTAR'!$A$6:$H$56</definedName>
    <definedName name="__xlnm_Print_Area_0_0" localSheetId="0">'Блискавкозахист FS'!$A$5:$H$621</definedName>
    <definedName name="__xlnm_Print_Area_0_0" localSheetId="1">'Окремостоячі БП'!$A$6:$H$108</definedName>
    <definedName name="__xlnm_Print_Area_0_0_0" localSheetId="2">'E.S.E. GROMOSTAR'!$A$6:$H$56</definedName>
    <definedName name="__xlnm_Print_Area_0_0_0" localSheetId="0">'Блискавкозахист FS'!$A$5:$H$621</definedName>
    <definedName name="__xlnm_Print_Area_0_0_0" localSheetId="1">'Окремостоячі БП'!$A$6:$H$108</definedName>
    <definedName name="__xlnm_Print_Area_0_0_0_0" localSheetId="2">'E.S.E. GROMOSTAR'!$A$6:$H$56</definedName>
    <definedName name="__xlnm_Print_Area_0_0_0_0" localSheetId="0">'Блискавкозахист FS'!$A$5:$H$621</definedName>
    <definedName name="__xlnm_Print_Area_0_0_0_0" localSheetId="1">'Окремостоячі БП'!$A$6:$H$108</definedName>
    <definedName name="__xlnm_Print_Area_0_0_0_0_0" localSheetId="2">'E.S.E. GROMOSTAR'!$A$6:$H$56</definedName>
    <definedName name="__xlnm_Print_Area_0_0_0_0_0" localSheetId="0">'Блискавкозахист FS'!$A$5:$H$621</definedName>
    <definedName name="__xlnm_Print_Area_0_0_0_0_0" localSheetId="1">'Окремостоячі БП'!$A$6:$H$108</definedName>
    <definedName name="__xlnm_Print_Area_0_0_0_0_0_0" localSheetId="2">'E.S.E. GROMOSTAR'!$A$6:$H$56</definedName>
    <definedName name="__xlnm_Print_Area_0_0_0_0_0_0" localSheetId="0">'Блискавкозахист FS'!$A$5:$H$621</definedName>
    <definedName name="__xlnm_Print_Area_0_0_0_0_0_0" localSheetId="1">'Окремостоячі БП'!$A$6:$H$108</definedName>
    <definedName name="__xlnm_Print_Area_0_0_0_0_0_0_0" localSheetId="2">'E.S.E. GROMOSTAR'!$A$6:$H$56</definedName>
    <definedName name="__xlnm_Print_Area_0_0_0_0_0_0_0" localSheetId="0">'Блискавкозахист FS'!$A$5:$H$621</definedName>
    <definedName name="__xlnm_Print_Area_0_0_0_0_0_0_0" localSheetId="1">'Окремостоячі БП'!$A$6:$H$108</definedName>
    <definedName name="__xlnm_Print_Area_0_0_0_0_0_0_0_0" localSheetId="2">'E.S.E. GROMOSTAR'!$A$6:$H$56</definedName>
    <definedName name="__xlnm_Print_Area_0_0_0_0_0_0_0_0" localSheetId="0">'Блискавкозахист FS'!$A$5:$H$621</definedName>
    <definedName name="__xlnm_Print_Area_0_0_0_0_0_0_0_0" localSheetId="1">'Окремостоячі БП'!$A$6:$H$108</definedName>
    <definedName name="__xlnm_Print_Area_0_0_0_0_0_0_0_0_0" localSheetId="2">'E.S.E. GROMOSTAR'!$A$6:$H$56</definedName>
    <definedName name="__xlnm_Print_Area_0_0_0_0_0_0_0_0_0" localSheetId="0">'Блискавкозахист FS'!$A$5:$H$621</definedName>
    <definedName name="__xlnm_Print_Area_0_0_0_0_0_0_0_0_0" localSheetId="1">'Окремостоячі БП'!$A$6:$H$108</definedName>
    <definedName name="__xlnm_Print_Area_0_0_0_0_0_0_0_0_0_0" localSheetId="2">'E.S.E. GROMOSTAR'!$A$6:$H$56</definedName>
    <definedName name="__xlnm_Print_Area_0_0_0_0_0_0_0_0_0_0" localSheetId="0">'Блискавкозахист FS'!$A$5:$H$621</definedName>
    <definedName name="__xlnm_Print_Area_0_0_0_0_0_0_0_0_0_0" localSheetId="1">'Окремостоячі БП'!$A$6:$H$108</definedName>
    <definedName name="__xlnm_Print_Area_0_0_0_0_0_0_0_0_0_0_0" localSheetId="2">'E.S.E. GROMOSTAR'!$A$6:$H$56</definedName>
    <definedName name="__xlnm_Print_Area_0_0_0_0_0_0_0_0_0_0_0" localSheetId="0">'Блискавкозахист FS'!$A$5:$H$621</definedName>
    <definedName name="__xlnm_Print_Area_0_0_0_0_0_0_0_0_0_0_0" localSheetId="1">'Окремостоячі БП'!$A$6:$H$108</definedName>
    <definedName name="__xlnm_Print_Area_0_0_0_0_0_0_0_0_0_0_0_0" localSheetId="2">'E.S.E. GROMOSTAR'!$A$6:$H$56</definedName>
    <definedName name="__xlnm_Print_Area_0_0_0_0_0_0_0_0_0_0_0_0" localSheetId="0">'Блискавкозахист FS'!$A$5:$H$621</definedName>
    <definedName name="__xlnm_Print_Area_0_0_0_0_0_0_0_0_0_0_0_0" localSheetId="1">'Окремостоячі БП'!$A$6:$H$108</definedName>
    <definedName name="Excel_BuiltIn_Print_Area" localSheetId="2">"#ref!"</definedName>
    <definedName name="Excel_BuiltIn_Print_Area" localSheetId="0">"#ref!"</definedName>
    <definedName name="Excel_BuiltIn_Print_Area" localSheetId="1">"#ref!"</definedName>
    <definedName name="Print_Area_0" localSheetId="2">'E.S.E. GROMOSTAR'!$A$1:$H$54</definedName>
    <definedName name="Print_Area_0" localSheetId="0">'Блискавкозахист FS'!$A$1:$H$619</definedName>
    <definedName name="Print_Area_0" localSheetId="1">'Окремостоячі БП'!$A$1:$H$107</definedName>
    <definedName name="Print_Area_0" localSheetId="3">'ПЗІП SALTEK'!$A$1:$K$41</definedName>
    <definedName name="_xlnm.Print_Area" localSheetId="2">'E.S.E. GROMOSTAR'!$A$1:$I$54</definedName>
    <definedName name="_xlnm.Print_Area" localSheetId="0">'Блискавкозахист FS'!$A$1:$I$620</definedName>
    <definedName name="_xlnm.Print_Area" localSheetId="1">'Окремостоячі БП'!$A$1:$I$112</definedName>
    <definedName name="_xlnm.Print_Area" localSheetId="3">'ПЗІП SALTEK'!$A$1:$K$41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4" l="1"/>
  <c r="G18" i="4"/>
  <c r="G17" i="4"/>
  <c r="G16" i="4"/>
  <c r="G15" i="4"/>
  <c r="G14" i="4"/>
  <c r="G13" i="4"/>
  <c r="G12" i="4"/>
  <c r="I206" i="6" l="1"/>
  <c r="I207" i="6"/>
  <c r="I208" i="6"/>
  <c r="I209" i="6"/>
  <c r="I210" i="6"/>
  <c r="I205" i="6"/>
  <c r="H438" i="6" l="1"/>
  <c r="I434" i="6"/>
  <c r="I455" i="6"/>
  <c r="G352" i="6"/>
  <c r="G350" i="6"/>
  <c r="G348" i="6"/>
  <c r="I218" i="6"/>
  <c r="I219" i="6"/>
  <c r="I220" i="6"/>
  <c r="I221" i="6"/>
  <c r="I222" i="6"/>
  <c r="I217" i="6"/>
  <c r="I129" i="6"/>
  <c r="I126" i="6"/>
  <c r="I124" i="6"/>
  <c r="I121" i="6"/>
  <c r="I119" i="6"/>
  <c r="H593" i="6"/>
  <c r="H455" i="6"/>
  <c r="H434" i="6"/>
  <c r="I432" i="6"/>
  <c r="H432" i="6"/>
  <c r="I430" i="6"/>
  <c r="H430" i="6"/>
  <c r="I438" i="6" l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J19" i="2" l="1"/>
  <c r="K19" i="2" s="1"/>
  <c r="I199" i="6" l="1"/>
  <c r="H199" i="6"/>
  <c r="I197" i="6"/>
  <c r="H197" i="6"/>
  <c r="I203" i="6"/>
  <c r="H203" i="6"/>
  <c r="H210" i="6"/>
  <c r="H209" i="6"/>
  <c r="H208" i="6"/>
  <c r="H207" i="6"/>
  <c r="H206" i="6"/>
  <c r="H205" i="6"/>
  <c r="I257" i="6" l="1"/>
  <c r="I352" i="6"/>
  <c r="I350" i="6"/>
  <c r="I348" i="6"/>
  <c r="I25" i="6"/>
  <c r="H25" i="6"/>
  <c r="H261" i="6"/>
  <c r="I261" i="6" l="1"/>
  <c r="H20" i="4"/>
  <c r="H257" i="6"/>
  <c r="H253" i="6" l="1"/>
  <c r="I104" i="3"/>
  <c r="H104" i="3"/>
  <c r="I102" i="3"/>
  <c r="H102" i="3"/>
  <c r="I100" i="3"/>
  <c r="H100" i="3"/>
  <c r="I98" i="3"/>
  <c r="H98" i="3"/>
  <c r="I96" i="3"/>
  <c r="H96" i="3"/>
  <c r="I94" i="3"/>
  <c r="H94" i="3"/>
  <c r="I92" i="3"/>
  <c r="H92" i="3"/>
  <c r="I90" i="3"/>
  <c r="H90" i="3"/>
  <c r="I88" i="3"/>
  <c r="H88" i="3"/>
  <c r="I86" i="3"/>
  <c r="H86" i="3"/>
  <c r="I84" i="3"/>
  <c r="H84" i="3"/>
  <c r="I82" i="3"/>
  <c r="H82" i="3"/>
  <c r="I80" i="3"/>
  <c r="H80" i="3"/>
  <c r="I78" i="3"/>
  <c r="H78" i="3"/>
  <c r="I76" i="3"/>
  <c r="H76" i="3"/>
  <c r="I74" i="3"/>
  <c r="H74" i="3"/>
  <c r="I72" i="3"/>
  <c r="H72" i="3"/>
  <c r="I70" i="3"/>
  <c r="H70" i="3"/>
  <c r="I68" i="3"/>
  <c r="H68" i="3"/>
  <c r="I66" i="3"/>
  <c r="H66" i="3"/>
  <c r="I64" i="3"/>
  <c r="H64" i="3"/>
  <c r="I251" i="6" l="1"/>
  <c r="H251" i="6"/>
  <c r="G607" i="6" l="1"/>
  <c r="I606" i="6"/>
  <c r="G605" i="6"/>
  <c r="I604" i="6"/>
  <c r="G603" i="6"/>
  <c r="I602" i="6"/>
  <c r="G599" i="6"/>
  <c r="I598" i="6"/>
  <c r="G597" i="6"/>
  <c r="I596" i="6"/>
  <c r="I594" i="6"/>
  <c r="I586" i="6"/>
  <c r="H586" i="6"/>
  <c r="I584" i="6"/>
  <c r="H584" i="6"/>
  <c r="I582" i="6"/>
  <c r="H582" i="6"/>
  <c r="I580" i="6"/>
  <c r="H580" i="6"/>
  <c r="I578" i="6"/>
  <c r="H578" i="6"/>
  <c r="I576" i="6"/>
  <c r="H576" i="6"/>
  <c r="I574" i="6"/>
  <c r="H574" i="6"/>
  <c r="I572" i="6"/>
  <c r="H572" i="6"/>
  <c r="I570" i="6"/>
  <c r="H570" i="6"/>
  <c r="I568" i="6"/>
  <c r="H568" i="6"/>
  <c r="I566" i="6"/>
  <c r="H566" i="6"/>
  <c r="I564" i="6"/>
  <c r="H564" i="6"/>
  <c r="I562" i="6"/>
  <c r="H562" i="6"/>
  <c r="I560" i="6"/>
  <c r="H560" i="6"/>
  <c r="I558" i="6"/>
  <c r="H558" i="6"/>
  <c r="I556" i="6"/>
  <c r="H556" i="6"/>
  <c r="I554" i="6"/>
  <c r="H554" i="6"/>
  <c r="I552" i="6"/>
  <c r="H552" i="6"/>
  <c r="I550" i="6"/>
  <c r="H550" i="6"/>
  <c r="I548" i="6"/>
  <c r="H548" i="6"/>
  <c r="I546" i="6"/>
  <c r="H546" i="6"/>
  <c r="I544" i="6"/>
  <c r="H544" i="6"/>
  <c r="I539" i="6"/>
  <c r="H539" i="6"/>
  <c r="I537" i="6"/>
  <c r="H537" i="6"/>
  <c r="I535" i="6"/>
  <c r="H535" i="6"/>
  <c r="I533" i="6"/>
  <c r="H533" i="6"/>
  <c r="I531" i="6"/>
  <c r="H531" i="6"/>
  <c r="I526" i="6"/>
  <c r="H526" i="6"/>
  <c r="I524" i="6"/>
  <c r="H524" i="6"/>
  <c r="I522" i="6"/>
  <c r="H522" i="6"/>
  <c r="I520" i="6"/>
  <c r="H520" i="6"/>
  <c r="I518" i="6"/>
  <c r="H518" i="6"/>
  <c r="I516" i="6"/>
  <c r="H516" i="6"/>
  <c r="I514" i="6"/>
  <c r="H514" i="6"/>
  <c r="I512" i="6"/>
  <c r="H512" i="6"/>
  <c r="I507" i="6"/>
  <c r="H507" i="6"/>
  <c r="I505" i="6"/>
  <c r="H505" i="6"/>
  <c r="I503" i="6"/>
  <c r="H503" i="6"/>
  <c r="I498" i="6"/>
  <c r="H498" i="6"/>
  <c r="I496" i="6"/>
  <c r="H496" i="6"/>
  <c r="I494" i="6"/>
  <c r="H494" i="6"/>
  <c r="I492" i="6"/>
  <c r="H492" i="6"/>
  <c r="I490" i="6"/>
  <c r="H490" i="6"/>
  <c r="I488" i="6"/>
  <c r="H488" i="6"/>
  <c r="I483" i="6"/>
  <c r="H483" i="6"/>
  <c r="I481" i="6"/>
  <c r="H481" i="6"/>
  <c r="I479" i="6"/>
  <c r="H479" i="6"/>
  <c r="I477" i="6"/>
  <c r="H477" i="6"/>
  <c r="I472" i="6"/>
  <c r="H472" i="6"/>
  <c r="I470" i="6"/>
  <c r="H470" i="6"/>
  <c r="I468" i="6"/>
  <c r="H468" i="6"/>
  <c r="I466" i="6"/>
  <c r="H466" i="6"/>
  <c r="I464" i="6"/>
  <c r="H464" i="6"/>
  <c r="I463" i="6"/>
  <c r="H463" i="6"/>
  <c r="I462" i="6"/>
  <c r="H462" i="6"/>
  <c r="I457" i="6"/>
  <c r="H457" i="6"/>
  <c r="I453" i="6"/>
  <c r="H453" i="6"/>
  <c r="I451" i="6"/>
  <c r="H451" i="6"/>
  <c r="I449" i="6"/>
  <c r="H449" i="6"/>
  <c r="I447" i="6"/>
  <c r="H447" i="6"/>
  <c r="I445" i="6"/>
  <c r="H445" i="6"/>
  <c r="I440" i="6"/>
  <c r="H440" i="6"/>
  <c r="I436" i="6"/>
  <c r="H436" i="6"/>
  <c r="I428" i="6"/>
  <c r="H428" i="6"/>
  <c r="I426" i="6"/>
  <c r="H426" i="6"/>
  <c r="I424" i="6"/>
  <c r="H424" i="6"/>
  <c r="I422" i="6"/>
  <c r="H422" i="6"/>
  <c r="I420" i="6"/>
  <c r="H420" i="6"/>
  <c r="I415" i="6"/>
  <c r="H415" i="6"/>
  <c r="I413" i="6"/>
  <c r="H413" i="6"/>
  <c r="I411" i="6"/>
  <c r="H411" i="6"/>
  <c r="I409" i="6"/>
  <c r="H409" i="6"/>
  <c r="I407" i="6"/>
  <c r="H407" i="6"/>
  <c r="I405" i="6"/>
  <c r="H405" i="6"/>
  <c r="I400" i="6"/>
  <c r="H400" i="6"/>
  <c r="I398" i="6"/>
  <c r="H398" i="6"/>
  <c r="I396" i="6"/>
  <c r="H396" i="6"/>
  <c r="I394" i="6"/>
  <c r="H394" i="6"/>
  <c r="I389" i="6"/>
  <c r="H389" i="6"/>
  <c r="I387" i="6"/>
  <c r="H387" i="6"/>
  <c r="I385" i="6"/>
  <c r="H385" i="6"/>
  <c r="I383" i="6"/>
  <c r="H383" i="6"/>
  <c r="I381" i="6"/>
  <c r="H381" i="6"/>
  <c r="I379" i="6"/>
  <c r="H379" i="6"/>
  <c r="I374" i="6"/>
  <c r="H374" i="6"/>
  <c r="I372" i="6"/>
  <c r="H372" i="6"/>
  <c r="I370" i="6"/>
  <c r="H370" i="6"/>
  <c r="I368" i="6"/>
  <c r="H368" i="6"/>
  <c r="I366" i="6"/>
  <c r="H366" i="6"/>
  <c r="I364" i="6"/>
  <c r="H364" i="6"/>
  <c r="I362" i="6"/>
  <c r="H362" i="6"/>
  <c r="I357" i="6"/>
  <c r="H357" i="6"/>
  <c r="I355" i="6"/>
  <c r="H355" i="6"/>
  <c r="I353" i="6"/>
  <c r="H353" i="6"/>
  <c r="H352" i="6"/>
  <c r="I351" i="6"/>
  <c r="H351" i="6"/>
  <c r="H350" i="6"/>
  <c r="I349" i="6"/>
  <c r="H349" i="6"/>
  <c r="H348" i="6"/>
  <c r="I347" i="6"/>
  <c r="H347" i="6"/>
  <c r="I343" i="6"/>
  <c r="H343" i="6"/>
  <c r="I342" i="6"/>
  <c r="H342" i="6"/>
  <c r="I341" i="6"/>
  <c r="H341" i="6"/>
  <c r="I339" i="6"/>
  <c r="H339" i="6"/>
  <c r="I338" i="6"/>
  <c r="H338" i="6"/>
  <c r="I337" i="6"/>
  <c r="H337" i="6"/>
  <c r="I336" i="6"/>
  <c r="H336" i="6"/>
  <c r="I335" i="6"/>
  <c r="H335" i="6"/>
  <c r="I334" i="6"/>
  <c r="H334" i="6"/>
  <c r="I333" i="6"/>
  <c r="H333" i="6"/>
  <c r="I326" i="6"/>
  <c r="H326" i="6"/>
  <c r="I324" i="6"/>
  <c r="H324" i="6"/>
  <c r="I322" i="6"/>
  <c r="H322" i="6"/>
  <c r="I320" i="6"/>
  <c r="H320" i="6"/>
  <c r="I318" i="6"/>
  <c r="H318" i="6"/>
  <c r="I304" i="6"/>
  <c r="H304" i="6"/>
  <c r="I302" i="6"/>
  <c r="H302" i="6"/>
  <c r="I301" i="6"/>
  <c r="H301" i="6"/>
  <c r="I300" i="6"/>
  <c r="H300" i="6"/>
  <c r="I298" i="6"/>
  <c r="H298" i="6"/>
  <c r="I296" i="6"/>
  <c r="H296" i="6"/>
  <c r="I294" i="6"/>
  <c r="H294" i="6"/>
  <c r="I292" i="6"/>
  <c r="H292" i="6"/>
  <c r="I291" i="6"/>
  <c r="H291" i="6"/>
  <c r="I290" i="6"/>
  <c r="H290" i="6"/>
  <c r="I288" i="6"/>
  <c r="H288" i="6"/>
  <c r="I286" i="6"/>
  <c r="H286" i="6"/>
  <c r="I284" i="6"/>
  <c r="H284" i="6"/>
  <c r="I283" i="6"/>
  <c r="H283" i="6"/>
  <c r="I282" i="6"/>
  <c r="H282" i="6"/>
  <c r="I281" i="6"/>
  <c r="H281" i="6"/>
  <c r="I280" i="6"/>
  <c r="H280" i="6"/>
  <c r="I278" i="6"/>
  <c r="H278" i="6"/>
  <c r="I276" i="6"/>
  <c r="H276" i="6"/>
  <c r="I274" i="6"/>
  <c r="H274" i="6"/>
  <c r="I272" i="6"/>
  <c r="H272" i="6"/>
  <c r="I270" i="6"/>
  <c r="H270" i="6"/>
  <c r="I263" i="6"/>
  <c r="H263" i="6"/>
  <c r="I259" i="6"/>
  <c r="H259" i="6"/>
  <c r="I255" i="6"/>
  <c r="H255" i="6"/>
  <c r="I253" i="6"/>
  <c r="I249" i="6"/>
  <c r="H249" i="6"/>
  <c r="I247" i="6"/>
  <c r="H247" i="6"/>
  <c r="I245" i="6"/>
  <c r="H245" i="6"/>
  <c r="I243" i="6"/>
  <c r="H243" i="6"/>
  <c r="I241" i="6"/>
  <c r="H241" i="6"/>
  <c r="I239" i="6"/>
  <c r="H239" i="6"/>
  <c r="I237" i="6"/>
  <c r="H237" i="6"/>
  <c r="I235" i="6"/>
  <c r="H235" i="6"/>
  <c r="I233" i="6"/>
  <c r="H233" i="6"/>
  <c r="I231" i="6"/>
  <c r="H231" i="6"/>
  <c r="I229" i="6"/>
  <c r="H229" i="6"/>
  <c r="I227" i="6"/>
  <c r="H227" i="6"/>
  <c r="I225" i="6"/>
  <c r="H225" i="6"/>
  <c r="I223" i="6"/>
  <c r="H223" i="6"/>
  <c r="H222" i="6"/>
  <c r="H221" i="6"/>
  <c r="H220" i="6"/>
  <c r="H219" i="6"/>
  <c r="H218" i="6"/>
  <c r="H217" i="6"/>
  <c r="I215" i="6"/>
  <c r="H215" i="6"/>
  <c r="I213" i="6"/>
  <c r="H213" i="6"/>
  <c r="I211" i="6"/>
  <c r="H211" i="6"/>
  <c r="I201" i="6"/>
  <c r="H201" i="6"/>
  <c r="I195" i="6"/>
  <c r="H195" i="6"/>
  <c r="I193" i="6"/>
  <c r="H193" i="6"/>
  <c r="I191" i="6"/>
  <c r="H191" i="6"/>
  <c r="I189" i="6"/>
  <c r="H189" i="6"/>
  <c r="I187" i="6"/>
  <c r="H187" i="6"/>
  <c r="I186" i="6"/>
  <c r="H186" i="6"/>
  <c r="I185" i="6"/>
  <c r="H185" i="6"/>
  <c r="I184" i="6"/>
  <c r="H184" i="6"/>
  <c r="I182" i="6"/>
  <c r="H182" i="6"/>
  <c r="I181" i="6"/>
  <c r="H181" i="6"/>
  <c r="I180" i="6"/>
  <c r="H180" i="6"/>
  <c r="I178" i="6"/>
  <c r="H178" i="6"/>
  <c r="I172" i="6"/>
  <c r="H172" i="6"/>
  <c r="I170" i="6"/>
  <c r="H170" i="6"/>
  <c r="I168" i="6"/>
  <c r="H168" i="6"/>
  <c r="I167" i="6"/>
  <c r="I166" i="6"/>
  <c r="H166" i="6"/>
  <c r="I165" i="6"/>
  <c r="H165" i="6"/>
  <c r="I164" i="6"/>
  <c r="H164" i="6"/>
  <c r="I163" i="6"/>
  <c r="H163" i="6"/>
  <c r="I162" i="6"/>
  <c r="H162" i="6"/>
  <c r="I161" i="6"/>
  <c r="H161" i="6"/>
  <c r="I160" i="6"/>
  <c r="H160" i="6"/>
  <c r="I159" i="6"/>
  <c r="H159" i="6"/>
  <c r="I158" i="6"/>
  <c r="H158" i="6"/>
  <c r="I156" i="6"/>
  <c r="H156" i="6"/>
  <c r="I154" i="6"/>
  <c r="H154" i="6"/>
  <c r="I152" i="6"/>
  <c r="H152" i="6"/>
  <c r="I150" i="6"/>
  <c r="H150" i="6"/>
  <c r="I148" i="6"/>
  <c r="H148" i="6"/>
  <c r="I146" i="6"/>
  <c r="H146" i="6"/>
  <c r="I144" i="6"/>
  <c r="H144" i="6"/>
  <c r="I143" i="6"/>
  <c r="H143" i="6"/>
  <c r="I142" i="6"/>
  <c r="H142" i="6"/>
  <c r="I141" i="6"/>
  <c r="H141" i="6"/>
  <c r="I139" i="6"/>
  <c r="H139" i="6"/>
  <c r="I138" i="6"/>
  <c r="H138" i="6"/>
  <c r="I137" i="6"/>
  <c r="H137" i="6"/>
  <c r="I136" i="6"/>
  <c r="H136" i="6"/>
  <c r="I134" i="6"/>
  <c r="H134" i="6"/>
  <c r="I132" i="6"/>
  <c r="H132" i="6"/>
  <c r="I130" i="6"/>
  <c r="H130" i="6"/>
  <c r="H129" i="6"/>
  <c r="I128" i="6"/>
  <c r="H128" i="6"/>
  <c r="I127" i="6"/>
  <c r="H127" i="6"/>
  <c r="H126" i="6"/>
  <c r="I125" i="6"/>
  <c r="H125" i="6"/>
  <c r="H124" i="6"/>
  <c r="I123" i="6"/>
  <c r="H123" i="6"/>
  <c r="I122" i="6"/>
  <c r="H122" i="6"/>
  <c r="H121" i="6"/>
  <c r="I120" i="6"/>
  <c r="H120" i="6"/>
  <c r="H119" i="6"/>
  <c r="I118" i="6"/>
  <c r="H118" i="6"/>
  <c r="I116" i="6"/>
  <c r="H116" i="6"/>
  <c r="I115" i="6"/>
  <c r="H115" i="6"/>
  <c r="I114" i="6"/>
  <c r="H114" i="6"/>
  <c r="I112" i="6"/>
  <c r="H112" i="6"/>
  <c r="I110" i="6"/>
  <c r="H110" i="6"/>
  <c r="I109" i="6"/>
  <c r="H109" i="6"/>
  <c r="I108" i="6"/>
  <c r="H108" i="6"/>
  <c r="I106" i="6"/>
  <c r="H106" i="6"/>
  <c r="I104" i="6"/>
  <c r="H104" i="6"/>
  <c r="I102" i="6"/>
  <c r="H102" i="6"/>
  <c r="I100" i="6"/>
  <c r="H100" i="6"/>
  <c r="I98" i="6"/>
  <c r="H98" i="6"/>
  <c r="I97" i="6"/>
  <c r="I96" i="6"/>
  <c r="H96" i="6"/>
  <c r="I95" i="6"/>
  <c r="H95" i="6"/>
  <c r="I94" i="6"/>
  <c r="H94" i="6"/>
  <c r="I92" i="6"/>
  <c r="H92" i="6"/>
  <c r="I90" i="6"/>
  <c r="H90" i="6"/>
  <c r="I88" i="6"/>
  <c r="H88" i="6"/>
  <c r="I87" i="6"/>
  <c r="H87" i="6"/>
  <c r="I86" i="6"/>
  <c r="H86" i="6"/>
  <c r="I84" i="6"/>
  <c r="H84" i="6"/>
  <c r="I83" i="6"/>
  <c r="H83" i="6"/>
  <c r="I82" i="6"/>
  <c r="H82" i="6"/>
  <c r="I81" i="6"/>
  <c r="H81" i="6"/>
  <c r="I79" i="6"/>
  <c r="H79" i="6"/>
  <c r="I77" i="6"/>
  <c r="H77" i="6"/>
  <c r="I75" i="6"/>
  <c r="H75" i="6"/>
  <c r="I73" i="6"/>
  <c r="H73" i="6"/>
  <c r="I71" i="6"/>
  <c r="H71" i="6"/>
  <c r="I69" i="6"/>
  <c r="H69" i="6"/>
  <c r="I67" i="6"/>
  <c r="H67" i="6"/>
  <c r="I65" i="6"/>
  <c r="H65" i="6"/>
  <c r="I63" i="6"/>
  <c r="H63" i="6"/>
  <c r="I61" i="6"/>
  <c r="H61" i="6"/>
  <c r="I59" i="6"/>
  <c r="H59" i="6"/>
  <c r="I54" i="6"/>
  <c r="H54" i="6"/>
  <c r="I53" i="6"/>
  <c r="H53" i="6"/>
  <c r="I51" i="6"/>
  <c r="H51" i="6"/>
  <c r="I49" i="6"/>
  <c r="H49" i="6"/>
  <c r="I47" i="6"/>
  <c r="H47" i="6"/>
  <c r="I46" i="6"/>
  <c r="H46" i="6"/>
  <c r="I45" i="6"/>
  <c r="H45" i="6"/>
  <c r="I44" i="6"/>
  <c r="H44" i="6"/>
  <c r="I42" i="6"/>
  <c r="H42" i="6"/>
  <c r="I40" i="6"/>
  <c r="H40" i="6"/>
  <c r="I39" i="6"/>
  <c r="H39" i="6"/>
  <c r="I38" i="6"/>
  <c r="H38" i="6"/>
  <c r="I37" i="6"/>
  <c r="H37" i="6"/>
  <c r="I36" i="6"/>
  <c r="H36" i="6"/>
  <c r="I34" i="6"/>
  <c r="H34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4" i="6"/>
  <c r="H24" i="6"/>
  <c r="I22" i="6"/>
  <c r="H22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H606" i="6" l="1"/>
  <c r="H607" i="6" s="1"/>
  <c r="H594" i="6"/>
  <c r="H596" i="6"/>
  <c r="H597" i="6" s="1"/>
  <c r="H598" i="6"/>
  <c r="H599" i="6" s="1"/>
  <c r="H604" i="6"/>
  <c r="H605" i="6" s="1"/>
  <c r="H602" i="6"/>
  <c r="H603" i="6" s="1"/>
  <c r="H17" i="4"/>
  <c r="H16" i="4"/>
  <c r="H15" i="4"/>
  <c r="H14" i="4"/>
  <c r="H13" i="4"/>
  <c r="H12" i="4"/>
  <c r="I12" i="3"/>
  <c r="I14" i="3"/>
  <c r="I16" i="3"/>
  <c r="I18" i="3"/>
  <c r="I20" i="3"/>
  <c r="I22" i="3"/>
  <c r="I24" i="3"/>
  <c r="I26" i="3"/>
  <c r="I28" i="3"/>
  <c r="I30" i="3"/>
  <c r="I32" i="3"/>
  <c r="I34" i="3"/>
  <c r="I36" i="3"/>
  <c r="I38" i="3"/>
  <c r="I40" i="3"/>
  <c r="I42" i="3"/>
  <c r="I44" i="3"/>
  <c r="I46" i="3"/>
  <c r="I48" i="3"/>
  <c r="I50" i="3"/>
  <c r="I54" i="3"/>
  <c r="I56" i="3"/>
  <c r="I58" i="3"/>
  <c r="I60" i="3"/>
  <c r="I10" i="3"/>
  <c r="H54" i="3"/>
  <c r="H48" i="3" l="1"/>
  <c r="H46" i="3"/>
  <c r="H44" i="3"/>
  <c r="H40" i="3"/>
  <c r="H36" i="3"/>
  <c r="H32" i="3"/>
  <c r="H28" i="3"/>
  <c r="H10" i="3"/>
  <c r="H12" i="3"/>
  <c r="H60" i="3"/>
  <c r="H58" i="3"/>
  <c r="H56" i="3"/>
  <c r="H50" i="3"/>
  <c r="H42" i="3"/>
  <c r="H38" i="3"/>
  <c r="H34" i="3"/>
  <c r="H30" i="3"/>
  <c r="H26" i="3"/>
  <c r="H24" i="3"/>
  <c r="H22" i="3"/>
  <c r="H20" i="3"/>
  <c r="H18" i="3"/>
  <c r="H16" i="3"/>
  <c r="H14" i="3"/>
  <c r="H22" i="4" l="1"/>
  <c r="H18" i="4"/>
  <c r="J35" i="2" l="1"/>
  <c r="K35" i="2" s="1"/>
  <c r="J34" i="2"/>
  <c r="K34" i="2" s="1"/>
  <c r="J33" i="2"/>
  <c r="K33" i="2" s="1"/>
  <c r="J31" i="2"/>
  <c r="K31" i="2" s="1"/>
  <c r="J30" i="2"/>
  <c r="K30" i="2" s="1"/>
  <c r="J29" i="2"/>
  <c r="K29" i="2" s="1"/>
  <c r="J28" i="2"/>
  <c r="K28" i="2" s="1"/>
  <c r="J18" i="2"/>
  <c r="K18" i="2" s="1"/>
  <c r="J17" i="2"/>
  <c r="K17" i="2" s="1"/>
  <c r="J16" i="2"/>
  <c r="K16" i="2" s="1"/>
  <c r="J15" i="2"/>
  <c r="K15" i="2" s="1"/>
</calcChain>
</file>

<file path=xl/sharedStrings.xml><?xml version="1.0" encoding="utf-8"?>
<sst xmlns="http://schemas.openxmlformats.org/spreadsheetml/2006/main" count="2341" uniqueCount="1041">
  <si>
    <t xml:space="preserve">• </t>
  </si>
  <si>
    <t>Знижка:</t>
  </si>
  <si>
    <t>Тип</t>
  </si>
  <si>
    <t>Артикул</t>
  </si>
  <si>
    <t>Назва деталі</t>
  </si>
  <si>
    <t>Матеріал</t>
  </si>
  <si>
    <t>Один. Вим</t>
  </si>
  <si>
    <t>Наяв- ність</t>
  </si>
  <si>
    <t>Ціна роздрібна  
в грн, з ПДВ,</t>
  </si>
  <si>
    <t>Ціна зі знижкою 
в грн, з ПДВ,</t>
  </si>
  <si>
    <t>Роздрібна  
без ПДВ</t>
  </si>
  <si>
    <t>С-011</t>
  </si>
  <si>
    <t>Злучник для дроту універсальний</t>
  </si>
  <si>
    <t>OC</t>
  </si>
  <si>
    <t>шт</t>
  </si>
  <si>
    <t>+</t>
  </si>
  <si>
    <t>ST</t>
  </si>
  <si>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>призначений для хрестового або поздовжнього
з’єднання дроту ø 8..10 мм</t>
    </r>
  </si>
  <si>
    <t>NI</t>
  </si>
  <si>
    <t>п/з</t>
  </si>
  <si>
    <t>CU</t>
  </si>
  <si>
    <t>С-021</t>
  </si>
  <si>
    <t>Злучник для дроту хрестовий</t>
  </si>
  <si>
    <t>С-022</t>
  </si>
  <si>
    <t>ОС</t>
  </si>
  <si>
    <t>С-024</t>
  </si>
  <si>
    <t>С-028</t>
  </si>
  <si>
    <t>Злучник для дроту повздовжній</t>
  </si>
  <si>
    <t>AL</t>
  </si>
  <si>
    <r>
      <rPr>
        <sz val="9"/>
        <color rgb="FFD9D9D9"/>
        <rFont val="Calibri"/>
        <family val="2"/>
        <charset val="204"/>
      </rPr>
      <t>•</t>
    </r>
    <r>
      <rPr>
        <sz val="9"/>
        <color rgb="FF767171"/>
        <rFont val="Calibri"/>
        <family val="2"/>
        <charset val="204"/>
      </rPr>
      <t xml:space="preserve"> призначений для поздовжнього з’єднання 
дроту  блискавкозахисту ø 8 мм</t>
    </r>
  </si>
  <si>
    <t>С-031</t>
  </si>
  <si>
    <r>
      <rPr>
        <sz val="12"/>
        <color rgb="FF0D0D0D"/>
        <rFont val="Calibri"/>
        <family val="2"/>
        <charset val="204"/>
      </rPr>
      <t xml:space="preserve">Злучник контрольний </t>
    </r>
    <r>
      <rPr>
        <sz val="10"/>
        <color rgb="FF0D0D0D"/>
        <rFont val="Calibri"/>
        <family val="2"/>
        <charset val="204"/>
      </rPr>
      <t>з проміжною пластиною</t>
    </r>
  </si>
  <si>
    <t>С-032</t>
  </si>
  <si>
    <t>Злучник контрольний</t>
  </si>
  <si>
    <t>С-033</t>
  </si>
  <si>
    <t>Злучник контрольний дріт-дріт</t>
  </si>
  <si>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 xml:space="preserve">призначений для контрольного з’єднання 
дроту ø 8..10 мм з дротом або прутком ø 8..12 мм </t>
    </r>
  </si>
  <si>
    <t>NI/CU</t>
  </si>
  <si>
    <t>С-034</t>
  </si>
  <si>
    <t>С-035</t>
  </si>
  <si>
    <t>С-041</t>
  </si>
  <si>
    <t>С-042</t>
  </si>
  <si>
    <t>С-043</t>
  </si>
  <si>
    <t>С-044</t>
  </si>
  <si>
    <t>№ по каталогу</t>
  </si>
  <si>
    <t>Матеріал виробу</t>
  </si>
  <si>
    <t>Ціна роздрібна  в грн, з ПДВ,</t>
  </si>
  <si>
    <t>Ціна зі знижкою в грн, з ПДВ,</t>
  </si>
  <si>
    <t>С-061</t>
  </si>
  <si>
    <t>Зажим для дроту до ринви</t>
  </si>
  <si>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>для прокладання дроту по ринві горизонтально 
або для переходу дроту через ринву вертикально</t>
    </r>
  </si>
  <si>
    <t>LA</t>
  </si>
  <si>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>для прокладання дроту блискавкозахисту ø8..10 мм 
по фальцевій покрівлі або конструкціях</t>
    </r>
  </si>
  <si>
    <t>С-092</t>
  </si>
  <si>
    <t>Клема фальцева металева</t>
  </si>
  <si>
    <t>С-093</t>
  </si>
  <si>
    <t>Клема фальцева хрестова</t>
  </si>
  <si>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 xml:space="preserve">для прокладання дроту по фальцевій покрівлі
або для приєднання дроту до металевих конструкцій </t>
    </r>
  </si>
  <si>
    <t>С-094</t>
  </si>
  <si>
    <t>С-099</t>
  </si>
  <si>
    <t>Клема з'єднувальна</t>
  </si>
  <si>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 xml:space="preserve">призначена для приєднання дроту 
до металевих конструкцій </t>
    </r>
  </si>
  <si>
    <r>
      <rPr>
        <b/>
        <sz val="9"/>
        <color rgb="FF666666"/>
        <rFont val="Calibri"/>
        <family val="2"/>
        <charset val="204"/>
      </rPr>
      <t>наявність на складі:  [</t>
    </r>
    <r>
      <rPr>
        <b/>
        <sz val="9"/>
        <color rgb="FF44546A"/>
        <rFont val="Calibri"/>
        <family val="2"/>
        <charset val="204"/>
      </rPr>
      <t>+]</t>
    </r>
    <r>
      <rPr>
        <b/>
        <sz val="9"/>
        <color rgb="FF666666"/>
        <rFont val="Calibri"/>
        <family val="2"/>
        <charset val="204"/>
      </rPr>
      <t xml:space="preserve"> </t>
    </r>
    <r>
      <rPr>
        <sz val="9"/>
        <color rgb="FF1C1C1C"/>
        <rFont val="Calibri"/>
        <family val="2"/>
        <charset val="204"/>
      </rPr>
      <t xml:space="preserve"> </t>
    </r>
    <r>
      <rPr>
        <sz val="9"/>
        <color rgb="FF262626"/>
        <rFont val="Calibri"/>
        <family val="2"/>
        <charset val="204"/>
      </rPr>
      <t>наявно на складі</t>
    </r>
    <r>
      <rPr>
        <sz val="9"/>
        <color rgb="FF1C1C1C"/>
        <rFont val="Calibri"/>
        <family val="2"/>
        <charset val="204"/>
      </rPr>
      <t>,</t>
    </r>
    <r>
      <rPr>
        <sz val="9"/>
        <color rgb="FFED7D31"/>
        <rFont val="Calibri"/>
        <family val="2"/>
        <charset val="204"/>
      </rPr>
      <t xml:space="preserve"> </t>
    </r>
    <r>
      <rPr>
        <sz val="9"/>
        <color rgb="FF404040"/>
        <rFont val="Calibri"/>
        <family val="2"/>
        <charset val="204"/>
      </rPr>
      <t xml:space="preserve">[п/з] </t>
    </r>
    <r>
      <rPr>
        <sz val="9"/>
        <color rgb="FF1C1C1C"/>
        <rFont val="Calibri"/>
        <family val="2"/>
        <charset val="204"/>
      </rPr>
      <t xml:space="preserve">під замовлення або </t>
    </r>
    <r>
      <rPr>
        <sz val="9"/>
        <color rgb="FF262626"/>
        <rFont val="Calibri"/>
        <family val="2"/>
        <charset val="204"/>
      </rPr>
      <t>наявно у невеликій к-сті</t>
    </r>
  </si>
  <si>
    <t>ГРУПА Н - ТРИМАЧІ</t>
  </si>
  <si>
    <t>Н-011</t>
  </si>
  <si>
    <r>
      <rPr>
        <sz val="12"/>
        <color rgb="FF0D0D0D"/>
        <rFont val="Calibri"/>
        <family val="2"/>
        <charset val="204"/>
      </rPr>
      <t xml:space="preserve">Тримач дроту пластиковий з дюбелем </t>
    </r>
    <r>
      <rPr>
        <sz val="11"/>
        <color rgb="FF0D0D0D"/>
        <rFont val="Calibri"/>
        <family val="2"/>
        <charset val="204"/>
      </rPr>
      <t>А=110 mm</t>
    </r>
  </si>
  <si>
    <t>PL</t>
  </si>
  <si>
    <t>для прокладання дроту ø 8..10 мм по стінах, 
шпилька L-80 мм з дюбелем в комплекті</t>
  </si>
  <si>
    <t>Н-012</t>
  </si>
  <si>
    <r>
      <rPr>
        <sz val="12"/>
        <color rgb="FF0D0D0D"/>
        <rFont val="Calibri"/>
        <family val="2"/>
        <charset val="204"/>
      </rPr>
      <t xml:space="preserve">Тримач дроту пластиковий з дюбелем </t>
    </r>
    <r>
      <rPr>
        <sz val="11"/>
        <color rgb="FF0D0D0D"/>
        <rFont val="Calibri"/>
        <family val="2"/>
        <charset val="204"/>
      </rPr>
      <t>А=150 mm</t>
    </r>
  </si>
  <si>
    <t>для прокладання дроту ø 8..10 мм по стінах, 
шпилька L-120 мм з дюбелем в комплекті</t>
  </si>
  <si>
    <t>Н-013</t>
  </si>
  <si>
    <r>
      <rPr>
        <sz val="12"/>
        <color rgb="FF0D0D0D"/>
        <rFont val="Calibri"/>
        <family val="2"/>
        <charset val="204"/>
      </rPr>
      <t>Тримач дроту пластиковий з дюбелем</t>
    </r>
    <r>
      <rPr>
        <sz val="11"/>
        <color rgb="FF0D0D0D"/>
        <rFont val="Calibri"/>
        <family val="2"/>
        <charset val="204"/>
      </rPr>
      <t xml:space="preserve"> А=180 mm</t>
    </r>
  </si>
  <si>
    <t>для прокладання дроту по стінах з утепленням, 
шпилька L-150 мм з дюбелем в комплекті</t>
  </si>
  <si>
    <t>Н-014</t>
  </si>
  <si>
    <r>
      <rPr>
        <sz val="12"/>
        <color rgb="FF0D0D0D"/>
        <rFont val="Calibri"/>
        <family val="2"/>
        <charset val="204"/>
      </rPr>
      <t xml:space="preserve">Тримач дроту пластиковий з дюбелем </t>
    </r>
    <r>
      <rPr>
        <sz val="11"/>
        <color rgb="FF0D0D0D"/>
        <rFont val="Calibri"/>
        <family val="2"/>
        <charset val="204"/>
      </rPr>
      <t>А=250 mm</t>
    </r>
  </si>
  <si>
    <t>для прокладання дроту по стінах з утепленням, 
шпилька L-220 мм з дюбелем в комплекті</t>
  </si>
  <si>
    <t>Н-015</t>
  </si>
  <si>
    <t>Тримач дроту пластиковий з шурупом і підкладкою</t>
  </si>
  <si>
    <t>для прокладання дроту по металевій покрівлі, 
даховий шуруп з підкладкою в комплекті</t>
  </si>
  <si>
    <t>Н-016</t>
  </si>
  <si>
    <t>Тримач дроту пластиковий M6</t>
  </si>
  <si>
    <t>для прокладання дроту ø 8..10 мм, внутрішня різьба М6</t>
  </si>
  <si>
    <t>Н-018</t>
  </si>
  <si>
    <t>Тримач дроту пластиковий M8</t>
  </si>
  <si>
    <t>для прокладання дроту ø 8..10 мм, внутрішня різьба М8</t>
  </si>
  <si>
    <t>Н-019</t>
  </si>
  <si>
    <r>
      <rPr>
        <sz val="12"/>
        <color rgb="FF0D0D0D"/>
        <rFont val="Calibri"/>
        <family val="2"/>
        <charset val="204"/>
      </rPr>
      <t xml:space="preserve">Тримач дроту пластиковий 
</t>
    </r>
    <r>
      <rPr>
        <sz val="10"/>
        <color rgb="FF0D0D0D"/>
        <rFont val="Calibri"/>
        <family val="2"/>
        <charset val="204"/>
      </rPr>
      <t>з металевою основою</t>
    </r>
  </si>
  <si>
    <t xml:space="preserve"> для прокладання дроту по металевих покрівлях чи 
сендвіч-панелях, металева основа для кращої стійкості</t>
  </si>
  <si>
    <t>Н-020</t>
  </si>
  <si>
    <t>Тримач дроту NIRO</t>
  </si>
  <si>
    <t>для прокладання дроту ø 8 мм, висота тримача: 41 мм; 
внутрішня різьба М6</t>
  </si>
  <si>
    <t>Н-021</t>
  </si>
  <si>
    <t xml:space="preserve">Тримач дроту NIRO з шурупом і підкладкою </t>
  </si>
  <si>
    <t>для прокладання дроту ø 8 мм, 
даховий шуруп з підкладкою в комплекті</t>
  </si>
  <si>
    <t>Н-023</t>
  </si>
  <si>
    <t>Тримач дроту NIRO з дюбелем А=90 mm</t>
  </si>
  <si>
    <t>для прокладання дроту ø 8 мм по стінах без утеплення, 
шпилька L-60 мм з дюбелем в комплекті</t>
  </si>
  <si>
    <t>Н-024</t>
  </si>
  <si>
    <t>Тримач дроту L-120</t>
  </si>
  <si>
    <t xml:space="preserve">призначений для прокладання дроту ø 8..10 мм 
по покрівлі з металочерепиці, профнастилу чи бляхи </t>
  </si>
  <si>
    <t>Н-025</t>
  </si>
  <si>
    <r>
      <rPr>
        <sz val="12"/>
        <color rgb="FF0D0D0D"/>
        <rFont val="Calibri"/>
        <family val="2"/>
        <charset val="204"/>
      </rPr>
      <t>Тримач дроту L-120</t>
    </r>
    <r>
      <rPr>
        <sz val="11"/>
        <color rgb="FF0D0D0D"/>
        <rFont val="Calibri"/>
        <family val="2"/>
        <charset val="204"/>
      </rPr>
      <t xml:space="preserve"> з шурупом і підкладкою</t>
    </r>
  </si>
  <si>
    <t>Н-026</t>
  </si>
  <si>
    <t>Тримач дроту L-120 на закручування</t>
  </si>
  <si>
    <t>Н-027</t>
  </si>
  <si>
    <r>
      <rPr>
        <sz val="12"/>
        <color rgb="FF0D0D0D"/>
        <rFont val="Calibri"/>
        <family val="2"/>
        <charset val="204"/>
      </rPr>
      <t xml:space="preserve">Тримач дроту L-120 </t>
    </r>
    <r>
      <rPr>
        <sz val="11"/>
        <color rgb="FF0D0D0D"/>
        <rFont val="Calibri"/>
        <family val="2"/>
        <charset val="204"/>
      </rPr>
      <t>на закручування з шурупом</t>
    </r>
  </si>
  <si>
    <t>Н-028</t>
  </si>
  <si>
    <t>Тримач дроту FLIP дистанційний А=70 mm</t>
  </si>
  <si>
    <t>Н-029</t>
  </si>
  <si>
    <t>Тримач дроту FLIP дистанційний А=120 mm</t>
  </si>
  <si>
    <t>Н-030</t>
  </si>
  <si>
    <t>Тримач дроту металевий FLIP</t>
  </si>
  <si>
    <t>для прокладання дроту по стінах будівель, 
металевих та конструкціях, внутрішня різьба М8</t>
  </si>
  <si>
    <t>Н-031</t>
  </si>
  <si>
    <r>
      <rPr>
        <sz val="12"/>
        <color rgb="FF0D0D0D"/>
        <rFont val="Calibri"/>
        <family val="2"/>
        <charset val="204"/>
      </rP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А=100 mm</t>
    </r>
  </si>
  <si>
    <t>Н-032</t>
  </si>
  <si>
    <r>
      <rPr>
        <sz val="12"/>
        <color rgb="FF0D0D0D"/>
        <rFont val="Calibri"/>
        <family val="2"/>
        <charset val="204"/>
      </rP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А=140 mm</t>
    </r>
  </si>
  <si>
    <t>Н-033</t>
  </si>
  <si>
    <r>
      <rPr>
        <sz val="12"/>
        <color rgb="FF0D0D0D"/>
        <rFont val="Calibri"/>
        <family val="2"/>
        <charset val="204"/>
      </rP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А=170 mm</t>
    </r>
  </si>
  <si>
    <t>Н-034</t>
  </si>
  <si>
    <r>
      <rPr>
        <sz val="12"/>
        <color rgb="FF0D0D0D"/>
        <rFont val="Calibri"/>
        <family val="2"/>
        <charset val="204"/>
      </rP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А=240 mm</t>
    </r>
  </si>
  <si>
    <t>Н-035</t>
  </si>
  <si>
    <t>Тримач полоси В40 металевий</t>
  </si>
  <si>
    <t>для прокладання полоси шириною 40 мм,
внутрішній отвір та різьба М8</t>
  </si>
  <si>
    <t>Н-039</t>
  </si>
  <si>
    <t>Тримач полоси В40 металевий з дюбелем</t>
  </si>
  <si>
    <t>в комплекті тримач Н-035 зі шпилькою L-80 та дюбелем</t>
  </si>
  <si>
    <t>Н-036</t>
  </si>
  <si>
    <t>Тримач полоси металевий FLIP</t>
  </si>
  <si>
    <t>для прокладання полоси шириною до 30мм,
внутрішній отвір та різьба М8</t>
  </si>
  <si>
    <t>Н-037</t>
  </si>
  <si>
    <t>Тримач полоси металевий з дюбелем</t>
  </si>
  <si>
    <t>в комплекті тримач Н-036 + шпилька двогв L-100 з дюбелем</t>
  </si>
  <si>
    <t>Н-038</t>
  </si>
  <si>
    <t>Тримач стержня D16 мм металевий</t>
  </si>
  <si>
    <t xml:space="preserve">призначений для кріплення стержня ø16 мм до стін та конструкцій; внутрішній отвір та різьба М10 </t>
  </si>
  <si>
    <t>Н-041</t>
  </si>
  <si>
    <t>Н-042</t>
  </si>
  <si>
    <t>Н-043</t>
  </si>
  <si>
    <t>Н-051</t>
  </si>
  <si>
    <t>Н-052</t>
  </si>
  <si>
    <t>CU/NI</t>
  </si>
  <si>
    <t>Н-053</t>
  </si>
  <si>
    <t>Н-054</t>
  </si>
  <si>
    <t>Н-061</t>
  </si>
  <si>
    <t xml:space="preserve">Тримач дроту пластиковий з підставкою </t>
  </si>
  <si>
    <t xml:space="preserve">для прокладання дроту по покрівлі з бітумної черепиці 
або бляхи. Тримач дроту - пластик </t>
  </si>
  <si>
    <t>Н-062</t>
  </si>
  <si>
    <t xml:space="preserve">Тримач дроту NIRO з підставкою </t>
  </si>
  <si>
    <t xml:space="preserve">для прокладання дроту по покрівлі з бітумної черепиці 
або бляхи. Тримач дроту - нерж.сталь </t>
  </si>
  <si>
    <t>Н-063</t>
  </si>
  <si>
    <t>Тримач дроту L-120 з підставкою</t>
  </si>
  <si>
    <t>для прокладання дроту ø 8 мм по покрівлі 
з бітумної черепиці або бляхи. Н=115мм</t>
  </si>
  <si>
    <t>Н-071</t>
  </si>
  <si>
    <t>для прокладання дроту ø 8..10 мм  по покрівлі з черепиці
монтується під черепицю; тримач дроту - пластик</t>
  </si>
  <si>
    <t>Н-072</t>
  </si>
  <si>
    <t>Н-073</t>
  </si>
  <si>
    <r>
      <rPr>
        <sz val="11"/>
        <color rgb="FF0D0D0D"/>
        <rFont val="Calibri"/>
        <family val="2"/>
        <charset val="204"/>
      </rPr>
      <t xml:space="preserve">Тримач дроту під черепицю з NIRO </t>
    </r>
    <r>
      <rPr>
        <sz val="10"/>
        <color rgb="FF0D0D0D"/>
        <rFont val="Calibri"/>
        <family val="2"/>
        <charset val="204"/>
      </rPr>
      <t>330 mm</t>
    </r>
  </si>
  <si>
    <t>для прокладання дроту ø 8 мм  по покрівлі з черепиці
монтується під черепицю; тримач дроту - нерж. сталь</t>
  </si>
  <si>
    <t>Н-074</t>
  </si>
  <si>
    <t>Н-081</t>
  </si>
  <si>
    <t>Тримач дроту кутовий з пластиком</t>
  </si>
  <si>
    <t>Н-082</t>
  </si>
  <si>
    <t>Тримач дроту кутовий з Niro</t>
  </si>
  <si>
    <t>Н-083</t>
  </si>
  <si>
    <t>Тримач дроту кутовий L-120</t>
  </si>
  <si>
    <t>Н-084</t>
  </si>
  <si>
    <r>
      <rPr>
        <sz val="12"/>
        <color rgb="FF0D0D0D"/>
        <rFont val="Calibri"/>
        <family val="2"/>
        <charset val="204"/>
      </rPr>
      <t xml:space="preserve">Тримач дроту кутовий L-120 </t>
    </r>
    <r>
      <rPr>
        <sz val="11"/>
        <color rgb="FF0D0D0D"/>
        <rFont val="Calibri"/>
        <family val="2"/>
        <charset val="204"/>
      </rPr>
      <t>на закручування</t>
    </r>
  </si>
  <si>
    <t>Н-801</t>
  </si>
  <si>
    <r>
      <rPr>
        <sz val="12"/>
        <color rgb="FF0D0D0D"/>
        <rFont val="Calibri"/>
        <family val="2"/>
        <charset val="204"/>
      </rPr>
      <t xml:space="preserve">Хомут для труб D100 </t>
    </r>
    <r>
      <rPr>
        <sz val="10"/>
        <color rgb="FF0D0D0D"/>
        <rFont val="Calibri"/>
        <family val="2"/>
        <charset val="204"/>
      </rPr>
      <t>з пластиковим тримачем дроту</t>
    </r>
  </si>
  <si>
    <t>Н-881</t>
  </si>
  <si>
    <r>
      <rPr>
        <sz val="12"/>
        <color rgb="FF0D0D0D"/>
        <rFont val="Calibri"/>
        <family val="2"/>
        <charset val="204"/>
      </rPr>
      <t xml:space="preserve">Хомут для труб D80 </t>
    </r>
    <r>
      <rPr>
        <sz val="10"/>
        <color rgb="FF0D0D0D"/>
        <rFont val="Calibri"/>
        <family val="2"/>
        <charset val="204"/>
      </rPr>
      <t>з пластиковим тримачем дроту</t>
    </r>
  </si>
  <si>
    <t>Н-891</t>
  </si>
  <si>
    <r>
      <rPr>
        <sz val="12"/>
        <color rgb="FF0D0D0D"/>
        <rFont val="Calibri"/>
        <family val="2"/>
        <charset val="204"/>
      </rPr>
      <t>Хомут для труб D90</t>
    </r>
    <r>
      <rPr>
        <sz val="10"/>
        <color rgb="FF0D0D0D"/>
        <rFont val="Calibri"/>
        <family val="2"/>
        <charset val="204"/>
      </rPr>
      <t xml:space="preserve"> з пластиковим тримачем дроту</t>
    </r>
  </si>
  <si>
    <t>Н-802</t>
  </si>
  <si>
    <r>
      <rPr>
        <sz val="12"/>
        <color rgb="FF0D0D0D"/>
        <rFont val="Calibri"/>
        <family val="2"/>
        <charset val="204"/>
      </rPr>
      <t xml:space="preserve">Хомут для труб D100 </t>
    </r>
    <r>
      <rPr>
        <sz val="11"/>
        <color rgb="FF0D0D0D"/>
        <rFont val="Calibri"/>
        <family val="2"/>
        <charset val="204"/>
      </rPr>
      <t>з тримачем дроту NIRO</t>
    </r>
  </si>
  <si>
    <t>Н-882</t>
  </si>
  <si>
    <r>
      <rPr>
        <sz val="12"/>
        <color rgb="FF0D0D0D"/>
        <rFont val="Calibri"/>
        <family val="2"/>
        <charset val="204"/>
      </rPr>
      <t xml:space="preserve">Хомут для труб D80 </t>
    </r>
    <r>
      <rPr>
        <sz val="11"/>
        <color rgb="FF0D0D0D"/>
        <rFont val="Calibri"/>
        <family val="2"/>
        <charset val="204"/>
      </rPr>
      <t>з тримачем дроту NIRO</t>
    </r>
  </si>
  <si>
    <t>Н-892</t>
  </si>
  <si>
    <r>
      <rPr>
        <sz val="12"/>
        <color rgb="FF0D0D0D"/>
        <rFont val="Calibri"/>
        <family val="2"/>
        <charset val="204"/>
      </rPr>
      <t xml:space="preserve">Хомут для труб D90 </t>
    </r>
    <r>
      <rPr>
        <sz val="11"/>
        <color rgb="FF0D0D0D"/>
        <rFont val="Calibri"/>
        <family val="2"/>
        <charset val="204"/>
      </rPr>
      <t>з тримачем дроту NIRO</t>
    </r>
  </si>
  <si>
    <t>Н-820</t>
  </si>
  <si>
    <t>Хомут для труби d60-120 універсальний</t>
  </si>
  <si>
    <t>для прокладання дроту по водостічних трубах  діаметром 
від 60 до 120 мм</t>
  </si>
  <si>
    <t>Н-301</t>
  </si>
  <si>
    <t>Тримач дроту пластиковий для плоского даху</t>
  </si>
  <si>
    <r>
      <rPr>
        <b/>
        <sz val="9"/>
        <color rgb="FFBFBFBF"/>
        <rFont val="Calibri"/>
        <family val="2"/>
        <charset val="204"/>
      </rPr>
      <t xml:space="preserve">• </t>
    </r>
    <r>
      <rPr>
        <b/>
        <sz val="9"/>
        <color rgb="FF767171"/>
        <rFont val="Calibri"/>
        <family val="2"/>
        <charset val="204"/>
      </rPr>
      <t xml:space="preserve">пустий без кришки  </t>
    </r>
    <r>
      <rPr>
        <sz val="9"/>
        <color rgb="FFBFBFBF"/>
        <rFont val="Calibri"/>
        <family val="2"/>
        <charset val="204"/>
      </rPr>
      <t xml:space="preserve"> •</t>
    </r>
    <r>
      <rPr>
        <sz val="9"/>
        <color rgb="FF767171"/>
        <rFont val="Calibri"/>
        <family val="2"/>
        <charset val="204"/>
      </rPr>
      <t xml:space="preserve"> під заповнення бетоном</t>
    </r>
  </si>
  <si>
    <t>Н-302</t>
  </si>
  <si>
    <r>
      <rPr>
        <sz val="12"/>
        <color rgb="FF0D0D0D"/>
        <rFont val="Calibri"/>
        <family val="2"/>
        <charset val="204"/>
      </rPr>
      <t xml:space="preserve">Тримач дроту пластиковий для плоского даху 
</t>
    </r>
    <r>
      <rPr>
        <sz val="10"/>
        <color rgb="FF0D0D0D"/>
        <rFont val="Calibri"/>
        <family val="2"/>
        <charset val="204"/>
      </rPr>
      <t>з кришкою</t>
    </r>
  </si>
  <si>
    <r>
      <rPr>
        <b/>
        <sz val="9"/>
        <color rgb="FFBFBFBF"/>
        <rFont val="Calibri"/>
        <family val="2"/>
        <charset val="204"/>
      </rPr>
      <t xml:space="preserve">• </t>
    </r>
    <r>
      <rPr>
        <b/>
        <sz val="9"/>
        <color rgb="FF767171"/>
        <rFont val="Calibri"/>
        <family val="2"/>
        <charset val="204"/>
      </rPr>
      <t xml:space="preserve">пустий з кришкою  </t>
    </r>
    <r>
      <rPr>
        <b/>
        <sz val="9"/>
        <color rgb="FFBFBFBF"/>
        <rFont val="Calibri"/>
        <family val="2"/>
        <charset val="204"/>
      </rPr>
      <t>•</t>
    </r>
    <r>
      <rPr>
        <b/>
        <sz val="9"/>
        <color rgb="FF767171"/>
        <rFont val="Calibri"/>
        <family val="2"/>
        <charset val="204"/>
      </rPr>
      <t xml:space="preserve"> </t>
    </r>
    <r>
      <rPr>
        <sz val="9"/>
        <color rgb="FF767171"/>
        <rFont val="Calibri"/>
        <family val="2"/>
        <charset val="204"/>
      </rPr>
      <t>під заповнення бетоном</t>
    </r>
  </si>
  <si>
    <t>Н-303</t>
  </si>
  <si>
    <r>
      <rPr>
        <sz val="12"/>
        <color rgb="FF0D0D0D"/>
        <rFont val="Calibri"/>
        <family val="2"/>
        <charset val="204"/>
      </rPr>
      <t xml:space="preserve">Тримач дроту пластиковий для плоского даху 
</t>
    </r>
    <r>
      <rPr>
        <sz val="10"/>
        <color rgb="FF0D0D0D"/>
        <rFont val="Calibri"/>
        <family val="2"/>
        <charset val="204"/>
      </rPr>
      <t>з кришкою заповнений бетоном</t>
    </r>
  </si>
  <si>
    <r>
      <rPr>
        <b/>
        <sz val="9"/>
        <color rgb="FFBFBFBF"/>
        <rFont val="Calibri"/>
        <family val="2"/>
        <charset val="204"/>
      </rPr>
      <t>•</t>
    </r>
    <r>
      <rPr>
        <b/>
        <sz val="9"/>
        <color rgb="FF767171"/>
        <rFont val="Calibri"/>
        <family val="2"/>
        <charset val="204"/>
      </rPr>
      <t xml:space="preserve"> заповнений бетоном (1,2 кг)  </t>
    </r>
    <r>
      <rPr>
        <b/>
        <sz val="9"/>
        <color rgb="FFBFBFBF"/>
        <rFont val="Calibri"/>
        <family val="2"/>
        <charset val="204"/>
      </rPr>
      <t>•</t>
    </r>
    <r>
      <rPr>
        <b/>
        <sz val="9"/>
        <color rgb="FF767171"/>
        <rFont val="Calibri"/>
        <family val="2"/>
        <charset val="204"/>
      </rPr>
      <t xml:space="preserve">  з кришкою</t>
    </r>
  </si>
  <si>
    <t>ГРУПА K - ІНШІ КОМПЛЕКТУЮЧІ</t>
  </si>
  <si>
    <t>К-201</t>
  </si>
  <si>
    <t>Труба монтажна d20/12</t>
  </si>
  <si>
    <t>м</t>
  </si>
  <si>
    <t>К-202</t>
  </si>
  <si>
    <t>Муфта для труби 20/12</t>
  </si>
  <si>
    <t>К-203</t>
  </si>
  <si>
    <t>Затискач UD-20 для труби 20/12</t>
  </si>
  <si>
    <t>К-220</t>
  </si>
  <si>
    <t>Компенсатор</t>
  </si>
  <si>
    <t>К-221</t>
  </si>
  <si>
    <t>Компенсаційний з'єднувач дріт/дріт</t>
  </si>
  <si>
    <t>К-222</t>
  </si>
  <si>
    <t>Компенсаційний з'єднувач полоса/полоса</t>
  </si>
  <si>
    <t>К-223</t>
  </si>
  <si>
    <t>Компенсаційний з'єднувач дріт/полоса</t>
  </si>
  <si>
    <t>К-271</t>
  </si>
  <si>
    <t>Зажим натяжний</t>
  </si>
  <si>
    <t>для виконання струмовідводів методом натягування</t>
  </si>
  <si>
    <t>К-274</t>
  </si>
  <si>
    <t>Натяжна труба L=400</t>
  </si>
  <si>
    <t>К-276</t>
  </si>
  <si>
    <t>Натяжна труба L=600</t>
  </si>
  <si>
    <t>K-308</t>
  </si>
  <si>
    <t>Пластина-скоба тримача дроту</t>
  </si>
  <si>
    <t>для кріплення дроту 8 мм до стін чи конструкцій</t>
  </si>
  <si>
    <t>K-316</t>
  </si>
  <si>
    <t>Пластина-скоба тримача стержня D16</t>
  </si>
  <si>
    <t>для кріплення стержня D16 мм до стін чи конструкцій</t>
  </si>
  <si>
    <t>К-391</t>
  </si>
  <si>
    <t>Захисний екран 1,4 м</t>
  </si>
  <si>
    <t>для захисту струмовідводу/полоси 
від механічних пошкоджень</t>
  </si>
  <si>
    <t>К-681</t>
  </si>
  <si>
    <t>Корпус для контрольного фасадного з'єднання</t>
  </si>
  <si>
    <t>розмір 140х140х60</t>
  </si>
  <si>
    <t>К-682</t>
  </si>
  <si>
    <t>розмір 140х140х100</t>
  </si>
  <si>
    <t>К-683</t>
  </si>
  <si>
    <t>Колодязь ревізійний пластиковий</t>
  </si>
  <si>
    <t>К-700</t>
  </si>
  <si>
    <t>Ізоляційний стержень 1000 мм</t>
  </si>
  <si>
    <t>М8/М8</t>
  </si>
  <si>
    <t>К-702</t>
  </si>
  <si>
    <t>К-750</t>
  </si>
  <si>
    <t>Ізоляційний стержень 500 мм</t>
  </si>
  <si>
    <t>К-752</t>
  </si>
  <si>
    <t>К-770</t>
  </si>
  <si>
    <t>Ізоляційний стержень 700 мм</t>
  </si>
  <si>
    <t>К-772</t>
  </si>
  <si>
    <t>К-801</t>
  </si>
  <si>
    <t>К-803</t>
  </si>
  <si>
    <t>Тримач ізол. стержня до щогли d32 мм</t>
  </si>
  <si>
    <t>К-804</t>
  </si>
  <si>
    <t>Тримач ізол. стержня до щогли d42 мм</t>
  </si>
  <si>
    <t>К-805</t>
  </si>
  <si>
    <t>Тримач ізоляційного стержня фальцевий</t>
  </si>
  <si>
    <t>К-818</t>
  </si>
  <si>
    <t>Тримач дроту пластиковий до ізол.стержня</t>
  </si>
  <si>
    <t>К-830</t>
  </si>
  <si>
    <t>Тримач дроту металевий до ізол.стержня</t>
  </si>
  <si>
    <t>К-838</t>
  </si>
  <si>
    <t>Тримач стержня д16мм до ізол.стержня</t>
  </si>
  <si>
    <t>К-808</t>
  </si>
  <si>
    <t>З'єднувач прямий до ізол.стержня М8</t>
  </si>
  <si>
    <t>К-816</t>
  </si>
  <si>
    <t>З'єднувач прямий до ізол.стержня М16</t>
  </si>
  <si>
    <t>К-870</t>
  </si>
  <si>
    <t>К-874</t>
  </si>
  <si>
    <t>К-901</t>
  </si>
  <si>
    <t>Шуруп даховий з 2-ма підкладками</t>
  </si>
  <si>
    <t>Для кріплення металевих тримачів до металевої покрівлі</t>
  </si>
  <si>
    <t>К-902</t>
  </si>
  <si>
    <t xml:space="preserve"> Шуруп даховий під викрутку з підкладкою</t>
  </si>
  <si>
    <t>Для  кріплення  пластикових  тримачів до металевого даху</t>
  </si>
  <si>
    <t>К-910</t>
  </si>
  <si>
    <t>Мастика бітумно-полімерна (10 кг)</t>
  </si>
  <si>
    <t>-</t>
  </si>
  <si>
    <t>для приклеювання тримачів Н-303 до покрівлі з рубероїду</t>
  </si>
  <si>
    <t>К-950</t>
  </si>
  <si>
    <t>Вазелін технічний 0,5 кг</t>
  </si>
  <si>
    <t>для захисту болтових з'єднань від впливу корозії</t>
  </si>
  <si>
    <t>К-1000</t>
  </si>
  <si>
    <r>
      <rPr>
        <b/>
        <sz val="9"/>
        <color rgb="FF666666"/>
        <rFont val="Calibri"/>
        <family val="2"/>
        <charset val="204"/>
      </rPr>
      <t xml:space="preserve">матеріал виконання: </t>
    </r>
    <r>
      <rPr>
        <b/>
        <sz val="9"/>
        <color rgb="FF1C1C1C"/>
        <rFont val="Calibri"/>
        <family val="2"/>
        <charset val="204"/>
      </rPr>
      <t>ОС</t>
    </r>
    <r>
      <rPr>
        <sz val="9"/>
        <color rgb="FF1C1C1C"/>
        <rFont val="Calibri"/>
        <family val="2"/>
        <charset val="204"/>
      </rPr>
      <t xml:space="preserve">- сталь оцинкована гальванічно, </t>
    </r>
    <r>
      <rPr>
        <b/>
        <sz val="9"/>
        <color rgb="FF1C1C1C"/>
        <rFont val="Calibri"/>
        <family val="2"/>
        <charset val="204"/>
      </rPr>
      <t>ST</t>
    </r>
    <r>
      <rPr>
        <sz val="9"/>
        <color rgb="FF1C1C1C"/>
        <rFont val="Calibri"/>
        <family val="2"/>
        <charset val="204"/>
      </rPr>
      <t xml:space="preserve">- гарячецинкована сталь, </t>
    </r>
    <r>
      <rPr>
        <b/>
        <sz val="9"/>
        <color rgb="FF1C1C1C"/>
        <rFont val="Calibri"/>
        <family val="2"/>
        <charset val="204"/>
      </rPr>
      <t>AL</t>
    </r>
    <r>
      <rPr>
        <sz val="9"/>
        <color rgb="FF1C1C1C"/>
        <rFont val="Calibri"/>
        <family val="2"/>
        <charset val="204"/>
      </rPr>
      <t xml:space="preserve">- алюміній, </t>
    </r>
    <r>
      <rPr>
        <b/>
        <sz val="9"/>
        <color rgb="FF1C1C1C"/>
        <rFont val="Calibri"/>
        <family val="2"/>
        <charset val="204"/>
      </rPr>
      <t>PL</t>
    </r>
    <r>
      <rPr>
        <sz val="9"/>
        <color rgb="FF1C1C1C"/>
        <rFont val="Calibri"/>
        <family val="2"/>
        <charset val="204"/>
      </rPr>
      <t>- пластик</t>
    </r>
  </si>
  <si>
    <t>ГРУПА G - УЗЕМЛЕННЯ</t>
  </si>
  <si>
    <t>G-16/30</t>
  </si>
  <si>
    <t>Комплект стержневого уземлювача ø16, 3 м</t>
  </si>
  <si>
    <t>G-16/45</t>
  </si>
  <si>
    <t>Комплект стержневого уземлювача ø16, 4,5 м</t>
  </si>
  <si>
    <t>G-16/60</t>
  </si>
  <si>
    <t>Комплект стержневого уземлювача ø16, 6 м</t>
  </si>
  <si>
    <t>G-16/90</t>
  </si>
  <si>
    <t>Комплект стержневого уземлювача ø16, 9 м</t>
  </si>
  <si>
    <t>G-16/1</t>
  </si>
  <si>
    <t>Стержень уземлення ø16 мм L-1500</t>
  </si>
  <si>
    <t>G-16/2</t>
  </si>
  <si>
    <t>Муфта з'єднувальна для стержня ø16 мм</t>
  </si>
  <si>
    <t>G-16/3</t>
  </si>
  <si>
    <t>Наконечник для стержня ø16 мм</t>
  </si>
  <si>
    <t>G-16/4</t>
  </si>
  <si>
    <t>Забивний гвинт для стержня ø16 мм</t>
  </si>
  <si>
    <t>G-16/5</t>
  </si>
  <si>
    <t xml:space="preserve"> Ударна муфта для стержня ø16 мм</t>
  </si>
  <si>
    <t>G-20/30</t>
  </si>
  <si>
    <t>в комплекті 2 стержні довж. 1,5м, наконечник
 та злучник стержня з полосою, гарячецинкована сталь</t>
  </si>
  <si>
    <t>G-20/45</t>
  </si>
  <si>
    <t>Комплект стержневого уземлювача ø20, 4,5 м</t>
  </si>
  <si>
    <t>в комплекті 3 стержні довж. 1,5м, наконечник
 та злучник стержня з полосою, гарячецинкована сталь</t>
  </si>
  <si>
    <t>G-20/60</t>
  </si>
  <si>
    <t>Комплект стержневого уземлювача ø20, 6 м</t>
  </si>
  <si>
    <t>в комплекті 4 стержні довж. 1,5м, наконечник
 та злучник стержня з полосою, гарячецинкована сталь</t>
  </si>
  <si>
    <t>G-20/1</t>
  </si>
  <si>
    <t>Стержень уземлення ø20 мм L-1500</t>
  </si>
  <si>
    <t>G-20/2</t>
  </si>
  <si>
    <t>Наконечник для стержня ø20 мм</t>
  </si>
  <si>
    <t>G-20/5</t>
  </si>
  <si>
    <t>Насадка ручного монтажу стержня D20 мм</t>
  </si>
  <si>
    <t xml:space="preserve"> для забивання стержнів зі сталі підвищеної міцності</t>
  </si>
  <si>
    <t>G-20/8</t>
  </si>
  <si>
    <t>Ударна насадка SDS-MAX для уземлювачів D20 мм</t>
  </si>
  <si>
    <t>G-14/30</t>
  </si>
  <si>
    <t>Уземлювач поміднений ø14,2 мм, L=3 м</t>
  </si>
  <si>
    <t>CP</t>
  </si>
  <si>
    <t>G-14/45</t>
  </si>
  <si>
    <t>Уземлювач поміднений ø14,2 мм, L=4,5 м</t>
  </si>
  <si>
    <t>G-14/60</t>
  </si>
  <si>
    <t>Уземлювачпоміднений ø14,2 мм, L=6 м</t>
  </si>
  <si>
    <t>Уземлювач поміднений ø14,2 мм, L=9 м</t>
  </si>
  <si>
    <t>G-14/1</t>
  </si>
  <si>
    <t>Стержень уземлення 1,5м, d14,2 поміднений</t>
  </si>
  <si>
    <t>G-14/2</t>
  </si>
  <si>
    <t>З'єднувач латунний для стержня d14,2 мм</t>
  </si>
  <si>
    <t>BR</t>
  </si>
  <si>
    <t>G-112</t>
  </si>
  <si>
    <t>Антикорозійна стрічка 100 мм, 10 м</t>
  </si>
  <si>
    <t>стрічка насичена антикорозійною пастою; 100mm x10m</t>
  </si>
  <si>
    <t>G-115</t>
  </si>
  <si>
    <t>Стрічка антикорозійна 50 мм, 10 м</t>
  </si>
  <si>
    <t>стрічка насичена антикорозійною пастою; 50mm x10m</t>
  </si>
  <si>
    <t>G-160</t>
  </si>
  <si>
    <t>Насадка SDS-MAX для вібромолота</t>
  </si>
  <si>
    <t>для забивання стержнів уземлення G-16 відбійником</t>
  </si>
  <si>
    <t>G-290</t>
  </si>
  <si>
    <t>Шина вирівнювання потенціалів</t>
  </si>
  <si>
    <t>для вирівнювання потенціалів електричних з’єднань</t>
  </si>
  <si>
    <t>Блискавкоприймачі алюмінієві збірні 16/10 мм</t>
  </si>
  <si>
    <t>M-210</t>
  </si>
  <si>
    <t>Блискавкоприймач алюмінієвий  d16, 1,0 м</t>
  </si>
  <si>
    <t>M-215</t>
  </si>
  <si>
    <t>Блискавкоприймач алюмінієвий збірний 16/10, 1,5 м</t>
  </si>
  <si>
    <t>M-220</t>
  </si>
  <si>
    <t>Блискавкоприймач алюмінієвий збірний 16/10, 2,0 м</t>
  </si>
  <si>
    <t>M-225</t>
  </si>
  <si>
    <t>Блискавкоприймач алюмінієвий збірний 16/10, 2,5 м</t>
  </si>
  <si>
    <t>M-230</t>
  </si>
  <si>
    <t>Блискавкоприймач алюмінієвий збірний 16/10, 3,0 м</t>
  </si>
  <si>
    <t>M-235</t>
  </si>
  <si>
    <t>Блискавкоприймач алюмінієвий збірний 16/10, 3,5 м</t>
  </si>
  <si>
    <t>M-240</t>
  </si>
  <si>
    <t>Блискавкоприймач алюмінієвий збірний 16/10, 4,0 м</t>
  </si>
  <si>
    <t>вертикальні дюралюмінієві блискавкоприймачі 
в комплекті: 2 або 3 кріпленнями для монтажу до стіни та злучник для приєднання дроту</t>
  </si>
  <si>
    <t>M-01/15</t>
  </si>
  <si>
    <t>M-01/20</t>
  </si>
  <si>
    <t>M-01/25</t>
  </si>
  <si>
    <t>M-01/30</t>
  </si>
  <si>
    <t>M-01/35</t>
  </si>
  <si>
    <t>M-01/40</t>
  </si>
  <si>
    <t>M-02/40</t>
  </si>
  <si>
    <t>M-02/50</t>
  </si>
  <si>
    <t>M-02/60</t>
  </si>
  <si>
    <t>M-02/70</t>
  </si>
  <si>
    <t>M-02/80</t>
  </si>
  <si>
    <t>M-02/90</t>
  </si>
  <si>
    <t>M-02/100</t>
  </si>
  <si>
    <r>
      <rPr>
        <b/>
        <sz val="14"/>
        <color rgb="FF333F50"/>
        <rFont val="Calibri"/>
        <family val="2"/>
        <charset val="204"/>
      </rPr>
      <t>М-02</t>
    </r>
    <r>
      <rPr>
        <b/>
        <sz val="12"/>
        <color rgb="FF333F50"/>
        <rFont val="Calibri"/>
        <family val="2"/>
        <charset val="204"/>
      </rPr>
      <t>. Щогли для закріплення активного блискавкоприймача</t>
    </r>
  </si>
  <si>
    <t>вертикальні щогли з нержавіючої сталі з можливістю закріплення активного блискавкоприймача Gromostar
в комплекті із злучником для приєднання дроту</t>
  </si>
  <si>
    <t>M-02/32</t>
  </si>
  <si>
    <t>Щогла активного блискавкоприймача 3 м</t>
  </si>
  <si>
    <t>M-02/42</t>
  </si>
  <si>
    <t>Щогла активного блискавкоприймача 4 м</t>
  </si>
  <si>
    <t>M-02/52</t>
  </si>
  <si>
    <t>Щогла активного блискавкоприймача 5 м</t>
  </si>
  <si>
    <t>M-02/62</t>
  </si>
  <si>
    <t>Щогла активного блискавкоприймача 6 м</t>
  </si>
  <si>
    <t>M-02/72</t>
  </si>
  <si>
    <t>Щогла активного блискавкоприймача 7 м</t>
  </si>
  <si>
    <t>M-02/82</t>
  </si>
  <si>
    <t>Щогла активного блискавкоприймача 8 м</t>
  </si>
  <si>
    <r>
      <rPr>
        <b/>
        <sz val="14"/>
        <color rgb="FF333F50"/>
        <rFont val="Calibri"/>
        <family val="2"/>
        <charset val="204"/>
      </rPr>
      <t>М-03</t>
    </r>
    <r>
      <rPr>
        <b/>
        <sz val="12"/>
        <color rgb="FF333F50"/>
        <rFont val="Calibri"/>
        <family val="2"/>
        <charset val="204"/>
      </rPr>
      <t>. Блискавкоприймачі з боковим кріпленням</t>
    </r>
  </si>
  <si>
    <t>M-03/40</t>
  </si>
  <si>
    <t>Щогла блискавкоприймача з боковим 
кріпленням, 4.0 м</t>
  </si>
  <si>
    <t>M-03/50</t>
  </si>
  <si>
    <t>Щогла блискавкоприймача з боковим 
кріпленням, 5.0 м</t>
  </si>
  <si>
    <t>M-03/60</t>
  </si>
  <si>
    <t>Щогла блискавкоприймача з боковим 
кріпленням, 6.0 м</t>
  </si>
  <si>
    <t>M-03/70</t>
  </si>
  <si>
    <t>Щогла блискавкоприймача з боковим 
кріпленням, 7.0 м</t>
  </si>
  <si>
    <r>
      <rPr>
        <b/>
        <sz val="14"/>
        <color rgb="FF333F50"/>
        <rFont val="Calibri"/>
        <family val="2"/>
        <charset val="204"/>
      </rPr>
      <t>М-04</t>
    </r>
    <r>
      <rPr>
        <b/>
        <sz val="12"/>
        <color rgb="FF333F50"/>
        <rFont val="Calibri"/>
        <family val="2"/>
        <charset val="204"/>
      </rPr>
      <t>. Блискавкоприймачі на бетонній основі</t>
    </r>
  </si>
  <si>
    <t xml:space="preserve"> дюралюмінієві блискавкоприймачі в комплекті з бетонною основою для монтажу на плоскій покрівлі та затискачем для дроту</t>
  </si>
  <si>
    <t>M-04/15</t>
  </si>
  <si>
    <t>Блискавкоприймач з бетонною основою 1,5 м</t>
  </si>
  <si>
    <t>M-04/20</t>
  </si>
  <si>
    <t>Блискавкоприймач з бетонною основою 2,0 м</t>
  </si>
  <si>
    <t>M-04/25</t>
  </si>
  <si>
    <t>Блискавкоприймач з бетонною основою 2,5 м</t>
  </si>
  <si>
    <t>M-04/30</t>
  </si>
  <si>
    <t>Блискавкоприймач з бетонною основою 3,0 м</t>
  </si>
  <si>
    <t>M-04/35</t>
  </si>
  <si>
    <t>Блискавкоприймач з бетонною основою 3,5 м</t>
  </si>
  <si>
    <t>M-04/40</t>
  </si>
  <si>
    <t>Блискавкоприймач з бетонною основою 4,0 м</t>
  </si>
  <si>
    <r>
      <rPr>
        <b/>
        <sz val="14"/>
        <color rgb="FF333F50"/>
        <rFont val="Calibri"/>
        <family val="2"/>
        <charset val="204"/>
      </rPr>
      <t>М-05</t>
    </r>
    <r>
      <rPr>
        <b/>
        <sz val="12"/>
        <color rgb="FF333F50"/>
        <rFont val="Calibri"/>
        <family val="2"/>
        <charset val="204"/>
      </rPr>
      <t>. Блискавкоприймачі на тринозі з бетонними основами</t>
    </r>
  </si>
  <si>
    <t>в комплекті тринога з 3-ма бет.основами та злучник</t>
  </si>
  <si>
    <t>M-05/40</t>
  </si>
  <si>
    <t>Блискавкоприймач 4 м на тринозі</t>
  </si>
  <si>
    <t>M-05/50</t>
  </si>
  <si>
    <t>Блискавкоприймач 5 м на тринозі</t>
  </si>
  <si>
    <t>M-05/60</t>
  </si>
  <si>
    <t>Блискавкоприймач 6 м на тринозі</t>
  </si>
  <si>
    <t>M-05/70</t>
  </si>
  <si>
    <t>Блискавкоприймач 7 м на тринозі</t>
  </si>
  <si>
    <t>M-05/80</t>
  </si>
  <si>
    <t>Блискавкоприймач 8 м на тринозі</t>
  </si>
  <si>
    <t>M-05/90</t>
  </si>
  <si>
    <t>Блискавкоприймач 9 м на тринозі</t>
  </si>
  <si>
    <t>в комплекті тринога посилена з 6-ма бет.осн. та злучник</t>
  </si>
  <si>
    <t>M-05/100</t>
  </si>
  <si>
    <t>Блискавкоприймач 10 м на тринозі</t>
  </si>
  <si>
    <r>
      <rPr>
        <b/>
        <sz val="14"/>
        <color rgb="FF333F50"/>
        <rFont val="Calibri"/>
        <family val="2"/>
        <charset val="204"/>
      </rPr>
      <t>М-05</t>
    </r>
    <r>
      <rPr>
        <b/>
        <sz val="12"/>
        <color rgb="FF333F50"/>
        <rFont val="Calibri"/>
        <family val="2"/>
        <charset val="204"/>
      </rPr>
      <t>. Щогли на тринозі для активного блискавкоприймача</t>
    </r>
  </si>
  <si>
    <t>вертикальні блискавкоприймачі з нержавіючої сталі для закріплення активного блискавкоприймача
 в комплекті з триногою, 3-ма бетонними основами та затискачем для приєднання дроту</t>
  </si>
  <si>
    <t>M-05/32</t>
  </si>
  <si>
    <t>Щогла активного блискавкоприймача 
3 м на тринозі</t>
  </si>
  <si>
    <t>M-05/42</t>
  </si>
  <si>
    <t>Щогла активного блискавкоприймача 
4 м на тринозі</t>
  </si>
  <si>
    <t>M-05/52</t>
  </si>
  <si>
    <t>Щогла активного блискавкоприймача 
5 м на тринозі</t>
  </si>
  <si>
    <t>M-05/62</t>
  </si>
  <si>
    <t>Щогла активного блискавкоприймача 
6 м на тринозі</t>
  </si>
  <si>
    <t>M-05/72</t>
  </si>
  <si>
    <t>Щогла активного блискавкоприймача 
7 м на тринозі</t>
  </si>
  <si>
    <t>M-05/82</t>
  </si>
  <si>
    <t>Щогла активного блискавкоприймача 
8 м на тринозі</t>
  </si>
  <si>
    <r>
      <rPr>
        <b/>
        <sz val="14"/>
        <color rgb="FF333F50"/>
        <rFont val="Calibri"/>
        <family val="2"/>
        <charset val="204"/>
      </rPr>
      <t>M-06</t>
    </r>
    <r>
      <rPr>
        <b/>
        <sz val="12"/>
        <color rgb="FF333F50"/>
        <rFont val="Calibri"/>
        <family val="2"/>
        <charset val="204"/>
      </rPr>
      <t>. Блискавкоприймачі з металевою основою</t>
    </r>
  </si>
  <si>
    <t>вертикальні дюралюмінієві блискавкоприймачі в комплекті з металевою основою 
встановлюються на на металеву основу, яка кріпиться анкерними болтами до конструкції даху</t>
  </si>
  <si>
    <t>M-06/03</t>
  </si>
  <si>
    <t>Блискавкоприймач регулювальний 0,5 м</t>
  </si>
  <si>
    <t>M-06/04</t>
  </si>
  <si>
    <t>Блискавкоприймач регулювальний 1,0 м</t>
  </si>
  <si>
    <t>M-06/10</t>
  </si>
  <si>
    <t>Блискавкоприймач на металевій основі 1,0 м</t>
  </si>
  <si>
    <t>M-06/15</t>
  </si>
  <si>
    <t>Блискавкоприймач на металевій основі 1,5 м</t>
  </si>
  <si>
    <t>M-06/20</t>
  </si>
  <si>
    <t>Блискавкоприймач на металевій основі 2,0 м</t>
  </si>
  <si>
    <t>M-06/25</t>
  </si>
  <si>
    <t>Блискавкоприймач на металевій основі 2,5 м</t>
  </si>
  <si>
    <t>M-06/30</t>
  </si>
  <si>
    <t>Блискавкоприймач на металевій основі 3,0 м</t>
  </si>
  <si>
    <r>
      <rPr>
        <b/>
        <sz val="14"/>
        <color rgb="FF333F50"/>
        <rFont val="Calibri"/>
        <family val="2"/>
        <charset val="204"/>
      </rPr>
      <t>M-07</t>
    </r>
    <r>
      <rPr>
        <b/>
        <sz val="12"/>
        <color rgb="FF333F50"/>
        <rFont val="Calibri"/>
        <family val="2"/>
        <charset val="204"/>
      </rPr>
      <t>. Блискавкоприймачі з металевою основою</t>
    </r>
  </si>
  <si>
    <t>M-07/40</t>
  </si>
  <si>
    <t>Блискавкоприймач з металевою основою 4,0 м</t>
  </si>
  <si>
    <t>M-07/50</t>
  </si>
  <si>
    <t>Блискавкоприймач з металевою основою 5,0 м</t>
  </si>
  <si>
    <t>M-07/60</t>
  </si>
  <si>
    <t>Блискавкоприймач з металевою основою 6,0 м</t>
  </si>
  <si>
    <t>M-07/70</t>
  </si>
  <si>
    <t>Блискавкоприймач з металевою основою 7,0 м</t>
  </si>
  <si>
    <r>
      <rPr>
        <b/>
        <sz val="14"/>
        <color rgb="FF333F50"/>
        <rFont val="Calibri"/>
        <family val="2"/>
        <charset val="204"/>
      </rPr>
      <t>M-08</t>
    </r>
    <r>
      <rPr>
        <b/>
        <sz val="12"/>
        <color rgb="FF333F50"/>
        <rFont val="Calibri"/>
        <family val="2"/>
        <charset val="204"/>
      </rPr>
      <t>. Блискавкоприймачі з кріпленням до труб</t>
    </r>
  </si>
  <si>
    <t>вертикальні дюралюмінієві блискавкоприймачі, в комплекті з металевими хомутами, встановлюються на трубах та конструкціях</t>
  </si>
  <si>
    <t>M-08/15</t>
  </si>
  <si>
    <t>Блискавкоприймач з кріпленням до труб 1,5м</t>
  </si>
  <si>
    <t>M-08/20</t>
  </si>
  <si>
    <t>Блискавкоприймач з кріпленням до труб 2,0м</t>
  </si>
  <si>
    <t>M-08/25</t>
  </si>
  <si>
    <t>Блискавкоприймач з кріпленням до труб 2,5м</t>
  </si>
  <si>
    <t>M-08/30</t>
  </si>
  <si>
    <t>Блискавкоприймач з кріпленням до труб 3,0м</t>
  </si>
  <si>
    <t>M-08/35</t>
  </si>
  <si>
    <t>Блискавкоприймач з кріпленням до труб 3,5м</t>
  </si>
  <si>
    <t>M-08/40</t>
  </si>
  <si>
    <t>Блискавкоприймач з кріпленням до труб 4,0м</t>
  </si>
  <si>
    <r>
      <rPr>
        <b/>
        <sz val="14"/>
        <color rgb="FF333F50"/>
        <rFont val="Calibri"/>
        <family val="2"/>
        <charset val="204"/>
      </rPr>
      <t>M-09</t>
    </r>
    <r>
      <rPr>
        <b/>
        <sz val="12"/>
        <color rgb="FF333F50"/>
        <rFont val="Calibri"/>
        <family val="2"/>
        <charset val="204"/>
      </rPr>
      <t>. Блискавкоприймачі з кріпленням до труб</t>
    </r>
  </si>
  <si>
    <t>M-09/40</t>
  </si>
  <si>
    <t>Блискавкоприймач з кріпленням до труб 4 м</t>
  </si>
  <si>
    <t>M-09/50</t>
  </si>
  <si>
    <t>Блискавкоприймач з кріпленням до труб 5 м</t>
  </si>
  <si>
    <t>M-09/60</t>
  </si>
  <si>
    <t>Блискавкоприймач з кріпленням до труб 6 м</t>
  </si>
  <si>
    <r>
      <rPr>
        <b/>
        <sz val="14"/>
        <color rgb="FF333F50"/>
        <rFont val="Calibri"/>
        <family val="2"/>
        <charset val="204"/>
      </rPr>
      <t>M-10</t>
    </r>
    <r>
      <rPr>
        <b/>
        <sz val="12"/>
        <color rgb="FF333F50"/>
        <rFont val="Calibri"/>
        <family val="2"/>
        <charset val="204"/>
      </rPr>
      <t>. Конькові блискавкоприймачі</t>
    </r>
  </si>
  <si>
    <t>M-10/10</t>
  </si>
  <si>
    <t>Блискавкоприймач коньковий півкруглий 1,0 м</t>
  </si>
  <si>
    <t>M-10/11</t>
  </si>
  <si>
    <t>Блискавкоприймач коньковий прямий 1,0 м</t>
  </si>
  <si>
    <t>M-10/15</t>
  </si>
  <si>
    <t>Блискавкоприймач коньковий півкруглий 1,5 м</t>
  </si>
  <si>
    <t>M-10/16</t>
  </si>
  <si>
    <t>Блискавкоприймач коньковий прямий 1,5 м</t>
  </si>
  <si>
    <t>M-10/20</t>
  </si>
  <si>
    <t>Блискавкоприймач коньковий півкруглий 2,0 м</t>
  </si>
  <si>
    <t>M-10/21</t>
  </si>
  <si>
    <t>Блискавкоприймач коньковий прямий 2,0 м</t>
  </si>
  <si>
    <t>M-10/31</t>
  </si>
  <si>
    <t>Блискавкоприймач коньковий 3,0 м</t>
  </si>
  <si>
    <r>
      <rPr>
        <b/>
        <sz val="14"/>
        <color rgb="FF333F50"/>
        <rFont val="Calibri"/>
        <family val="2"/>
        <charset val="204"/>
      </rPr>
      <t>М-12</t>
    </r>
    <r>
      <rPr>
        <b/>
        <sz val="12"/>
        <color rgb="FF333F50"/>
        <rFont val="Calibri"/>
        <family val="2"/>
        <charset val="204"/>
      </rPr>
      <t>. Блискавкоприймачі з ізольованим струмовідводом</t>
    </r>
  </si>
  <si>
    <t>вертикальні щогли з нержавіючої сталі в комплекті з ізоляційними штангами 0,5м, дротом та із затискачем</t>
  </si>
  <si>
    <t>M-12/30</t>
  </si>
  <si>
    <t>Блискавкоприймач з ізольованим струмовідводом, 3 м</t>
  </si>
  <si>
    <t>M-12/40</t>
  </si>
  <si>
    <t>Блискавкоприймач з ізольованим струмовідводом, 4 м</t>
  </si>
  <si>
    <t>щогла L=4000 + 5 ізоляційних штанг + затискач та дріт</t>
  </si>
  <si>
    <t>M-12/50</t>
  </si>
  <si>
    <t>Блискавкоприймач з ізольованим струмовідводом, 5 м</t>
  </si>
  <si>
    <t>щогла L=5000 + 6 ізоляційних штанг + затискач та дріт</t>
  </si>
  <si>
    <t>M-12/60</t>
  </si>
  <si>
    <t>Блискавкоприймач з ізольованим струмовідводом, 6 м</t>
  </si>
  <si>
    <t>щогла L=6000 + 7 ізоляційних штанг + затискач та дріт</t>
  </si>
  <si>
    <t>M-12/70</t>
  </si>
  <si>
    <t>Блискавкоприймач з ізольованим струмовідводом, 7 м</t>
  </si>
  <si>
    <t>щогла L=7000 + 8 ізоляційних штанг + затискач та дріт</t>
  </si>
  <si>
    <t>Додаткові комплектуючі для блискавкоприймачів</t>
  </si>
  <si>
    <t>М-016</t>
  </si>
  <si>
    <t>Тримач блискавкоприймача 16/10 з дюбелем</t>
  </si>
  <si>
    <t>для кріплення блискавкоприймача до стін, Н=180мм, М10</t>
  </si>
  <si>
    <t>М-020</t>
  </si>
  <si>
    <t>Тримач блискавкоприймача 16/10 з пластиною L-120 mm</t>
  </si>
  <si>
    <t>для кріплення блискавкоприймача до металу, Н=120мм</t>
  </si>
  <si>
    <t>М-021</t>
  </si>
  <si>
    <t>Тримач блискавкоприймача 16/10 з пластиною L-170 mm</t>
  </si>
  <si>
    <t>для кріплення блискавкоприймача до металу, Н=170мм</t>
  </si>
  <si>
    <t>М-025</t>
  </si>
  <si>
    <t>Тримач L-500 Для блискавкоприймача 16/10</t>
  </si>
  <si>
    <t>для кріплення блискавкоприймача 16/10 з забезпеч. ізол. відступу</t>
  </si>
  <si>
    <t>М-032</t>
  </si>
  <si>
    <t>М-042</t>
  </si>
  <si>
    <t>М-052</t>
  </si>
  <si>
    <t>Металева підставка для блискавкоприймача 16 мм</t>
  </si>
  <si>
    <t>для кріплення блискавкоприймачів ᴓ16 до конструкцій, 100х250 мм</t>
  </si>
  <si>
    <t>М-053</t>
  </si>
  <si>
    <t>для кріплення блискавкоприймачів ᴓ16 до конструкцій, 200х250 мм</t>
  </si>
  <si>
    <t>М-058</t>
  </si>
  <si>
    <t>Ізольований тримач блискавкоприймача d16 L-500</t>
  </si>
  <si>
    <t>М-059</t>
  </si>
  <si>
    <t>М-060</t>
  </si>
  <si>
    <t>Тримач для щогли блискавкоприймача d32</t>
  </si>
  <si>
    <t>для кріплення блискавкоприймачів ᴓ32 до стін, Н=120</t>
  </si>
  <si>
    <t>М-061</t>
  </si>
  <si>
    <t>Тримач для щогли блискавкоприймача d32 L-300</t>
  </si>
  <si>
    <t>для кріплення блискавкоприймачів ᴓ32 до стін, Н=300</t>
  </si>
  <si>
    <t>М-062</t>
  </si>
  <si>
    <t>Тримач для щогли блискавкоприймача d42</t>
  </si>
  <si>
    <t>для кріплення блискавкоприймачів ᴓ42.4 до стін, Н=120</t>
  </si>
  <si>
    <t>М-063</t>
  </si>
  <si>
    <t>Тримач для щогли блискавкоприймача d42 L-400</t>
  </si>
  <si>
    <t>для кріплення блискавкоприймачівᴓ42.4 до стін, Н=400</t>
  </si>
  <si>
    <t>М-054</t>
  </si>
  <si>
    <t>Металева основа щогли блискавкоприймача</t>
  </si>
  <si>
    <t>для закріплення щогли блискавкоприймача 
до конструкцій чи металевих площадок</t>
  </si>
  <si>
    <t>М-065</t>
  </si>
  <si>
    <t>Тринога щогли блискавкоприймача</t>
  </si>
  <si>
    <t>для влаштування  щогли блискавкоприймача на плоскій покрівлі, постачається з 3-ма бетонними основами</t>
  </si>
  <si>
    <t>М-067</t>
  </si>
  <si>
    <t>Тринога щогли блискавкоприймача велика</t>
  </si>
  <si>
    <t>для влаштування  щогли блискавкоприймача на плоскій покрівлі, постачається з 6-ма бетонними основами</t>
  </si>
  <si>
    <t>М-083</t>
  </si>
  <si>
    <t>Тримач для щогли d32 мм M16</t>
  </si>
  <si>
    <t>для кріплення щогли d32 мм до конструкцій через з'єднання М16</t>
  </si>
  <si>
    <t>М-084</t>
  </si>
  <si>
    <t>Тримач для щогли d42 мм M16</t>
  </si>
  <si>
    <t>для кріплення щогли d42 мм до конструкцій через з'єднання М16</t>
  </si>
  <si>
    <t>М-091</t>
  </si>
  <si>
    <t>Злучник регулювальний M16</t>
  </si>
  <si>
    <t>для вирівлювання алюмінієвих блискавкоприймачів</t>
  </si>
  <si>
    <t>М-093</t>
  </si>
  <si>
    <t>Злучник регулювальний M16 для триноги</t>
  </si>
  <si>
    <t>для вирівлювання  блискавкоприймачів на тринозі,
 в комплекті 3 з'єднувачі</t>
  </si>
  <si>
    <t>Блискавкоприймачі відповідають вимогам ДСТУ EN 62305-3:2012 та ІЕС 50164 та можуть використовуватись у І-IV вітрових зонах</t>
  </si>
  <si>
    <t>M-20/10</t>
  </si>
  <si>
    <t>Блискавкоприймач окремостоячий, 10 м</t>
  </si>
  <si>
    <t>ціну уточнюйте</t>
  </si>
  <si>
    <t>M-20/12</t>
  </si>
  <si>
    <t>Блискавкоприймач окремостоячий, 12 м</t>
  </si>
  <si>
    <t>M-20/15</t>
  </si>
  <si>
    <t>Блискавкоприймач окремостоячий, 15 м</t>
  </si>
  <si>
    <t>M-20/18</t>
  </si>
  <si>
    <t>Блискавкоприймач окремостоячий, 18 м</t>
  </si>
  <si>
    <t>M-20/20</t>
  </si>
  <si>
    <t>Блискавкоприймач окремостоячий, 20 м</t>
  </si>
  <si>
    <t>M-20/22</t>
  </si>
  <si>
    <t>Блискавкоприймач окремостоячий, 22 м</t>
  </si>
  <si>
    <t xml:space="preserve">                         ГРУПА W - ПРОВІДНИКИ</t>
  </si>
  <si>
    <t>знижка:</t>
  </si>
  <si>
    <t>W-08/AL</t>
  </si>
  <si>
    <t>Дріт алюмінієвий Ø 8 мм</t>
  </si>
  <si>
    <t>Ø8 мм / 1 кг = 7,5 м.п / 1 м.п = 0,13 кг</t>
  </si>
  <si>
    <t>W-08/ST</t>
  </si>
  <si>
    <t>Дріт оцинкований Ø 8 мм</t>
  </si>
  <si>
    <t>кг</t>
  </si>
  <si>
    <t>Ø8 мм / бухти по 50 кг / 1 кг = 2,56 м.п / 1 м.п = 0,39 кг</t>
  </si>
  <si>
    <t>W-10/ST</t>
  </si>
  <si>
    <t>Дріт оцинкований Ø 10 мм</t>
  </si>
  <si>
    <t>Ø10 мм / бухти по 50 кг / 1 кг = 1,61 м.п / 1 м.п = 0,62 кг</t>
  </si>
  <si>
    <t>ціну уточнюте</t>
  </si>
  <si>
    <t>W-8/CU</t>
  </si>
  <si>
    <t>Дріт мідний Ø 8 мм</t>
  </si>
  <si>
    <t>Ø8 мм / 1 кг = 2,2 м.п / 1 м.п = 0,45 кг</t>
  </si>
  <si>
    <t>W-25х4/ST</t>
  </si>
  <si>
    <t>25х4 мм / бухти по 50 кг / 1 кг = 1,25 м.п / 1 м.п = 0,8 кг</t>
  </si>
  <si>
    <t>W-30х4/ST</t>
  </si>
  <si>
    <t>30х4 мм / бухти по 50 кг / 1 кг = 1,04 м.п / 1 м.п = 0,961 кг</t>
  </si>
  <si>
    <t>W-40х4/ST</t>
  </si>
  <si>
    <t>25х4 мм / бухти по 50 кг / 1 кг = 0,78 м.п / 1 м.п = 1,29 кг</t>
  </si>
  <si>
    <r>
      <rPr>
        <b/>
        <sz val="9"/>
        <color rgb="FF666666"/>
        <rFont val="Calibri"/>
        <family val="2"/>
        <charset val="204"/>
      </rPr>
      <t xml:space="preserve">матеріал виконання: </t>
    </r>
    <r>
      <rPr>
        <b/>
        <sz val="9"/>
        <color rgb="FF1C1C1C"/>
        <rFont val="Calibri"/>
        <family val="2"/>
        <charset val="204"/>
      </rPr>
      <t>ОС</t>
    </r>
    <r>
      <rPr>
        <sz val="9"/>
        <color rgb="FF1C1C1C"/>
        <rFont val="Calibri"/>
        <family val="2"/>
        <charset val="204"/>
      </rPr>
      <t xml:space="preserve">- оцинковані гальванічно, </t>
    </r>
    <r>
      <rPr>
        <b/>
        <sz val="9"/>
        <color rgb="FF1C1C1C"/>
        <rFont val="Calibri"/>
        <family val="2"/>
        <charset val="204"/>
      </rPr>
      <t>ST</t>
    </r>
    <r>
      <rPr>
        <sz val="9"/>
        <color rgb="FF1C1C1C"/>
        <rFont val="Calibri"/>
        <family val="2"/>
        <charset val="204"/>
      </rPr>
      <t xml:space="preserve">- гарячецинкована сталь, </t>
    </r>
    <r>
      <rPr>
        <b/>
        <sz val="9"/>
        <color rgb="FF203864"/>
        <rFont val="Calibri"/>
        <family val="2"/>
        <charset val="204"/>
      </rPr>
      <t>NI</t>
    </r>
    <r>
      <rPr>
        <sz val="9"/>
        <color rgb="FF203864"/>
        <rFont val="Calibri"/>
        <family val="2"/>
        <charset val="204"/>
      </rPr>
      <t>- нержавіючої сталі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rgb="FF1C1C1C"/>
        <rFont val="Calibri"/>
        <family val="2"/>
        <charset val="204"/>
      </rPr>
      <t>AL</t>
    </r>
    <r>
      <rPr>
        <sz val="9"/>
        <color rgb="FF1C1C1C"/>
        <rFont val="Calibri"/>
        <family val="2"/>
        <charset val="204"/>
      </rPr>
      <t>- алюміній</t>
    </r>
  </si>
  <si>
    <r>
      <rPr>
        <sz val="9"/>
        <color rgb="FF262626"/>
        <rFont val="Calibri"/>
        <family val="2"/>
        <charset val="204"/>
      </rPr>
      <t xml:space="preserve">Детальнішу інформацію та характеристики обладнання можна переглянути за веб-адресою: </t>
    </r>
    <r>
      <rPr>
        <b/>
        <sz val="10"/>
        <color rgb="FF1F4E79"/>
        <rFont val="Calibri"/>
        <family val="2"/>
        <charset val="204"/>
      </rPr>
      <t>www.fs-lps.com/catalog</t>
    </r>
  </si>
  <si>
    <t>A-25</t>
  </si>
  <si>
    <t>A-35</t>
  </si>
  <si>
    <t>A-45</t>
  </si>
  <si>
    <t>A-60</t>
  </si>
  <si>
    <t>А-02</t>
  </si>
  <si>
    <t>Реєстратор ударів блискавки PLW-02.B</t>
  </si>
  <si>
    <t>електро-механічний лічильник для реєстрації ударів блискавки</t>
  </si>
  <si>
    <r>
      <rPr>
        <b/>
        <sz val="9"/>
        <color rgb="FF666666"/>
        <rFont val="Calibri"/>
        <family val="2"/>
        <charset val="204"/>
      </rPr>
      <t xml:space="preserve">матеріал виконання: </t>
    </r>
    <r>
      <rPr>
        <b/>
        <sz val="9"/>
        <color rgb="FF1C1C1C"/>
        <rFont val="Calibri"/>
        <family val="2"/>
        <charset val="204"/>
      </rPr>
      <t>NI</t>
    </r>
    <r>
      <rPr>
        <sz val="9"/>
        <color rgb="FF1C1C1C"/>
        <rFont val="Calibri"/>
        <family val="2"/>
        <charset val="204"/>
      </rPr>
      <t>- виконаний з нержавіючої сталі</t>
    </r>
  </si>
  <si>
    <t xml:space="preserve">www.fs-lps.com </t>
  </si>
  <si>
    <t>Назва виробу</t>
  </si>
  <si>
    <t>К-сть полюсів</t>
  </si>
  <si>
    <t>Клас</t>
  </si>
  <si>
    <t>Iimp (kA) 10/350мкс</t>
  </si>
  <si>
    <t>In (kA) 8/20мкс</t>
  </si>
  <si>
    <t>Imax (kA) 8/20мкс</t>
  </si>
  <si>
    <t>Ціна роздріб з ПДВ, Євро</t>
  </si>
  <si>
    <t>Ціна роздріб з ПДВ, грн</t>
  </si>
  <si>
    <t>Ціна зі знижкою 
з ПДВ, грн</t>
  </si>
  <si>
    <t>30 kA</t>
  </si>
  <si>
    <t>60 kA</t>
  </si>
  <si>
    <t>1+NPE</t>
  </si>
  <si>
    <t>3+NPE</t>
  </si>
  <si>
    <t>FLP-12,5 V/1</t>
  </si>
  <si>
    <t>12,5 kA</t>
  </si>
  <si>
    <t>FLP-12,5 V/1+1</t>
  </si>
  <si>
    <t>FLP-12,5 V/3</t>
  </si>
  <si>
    <t>FLP-12,5 V/3+1</t>
  </si>
  <si>
    <t>FLP-B+C MAXI V/1</t>
  </si>
  <si>
    <t>FLP-B+C MAXI V/1+1</t>
  </si>
  <si>
    <t xml:space="preserve"> SLP-275 V/1</t>
  </si>
  <si>
    <t>0,9 кА</t>
  </si>
  <si>
    <t>20 kA</t>
  </si>
  <si>
    <t>40 kA</t>
  </si>
  <si>
    <t>SLP-275 V/1+1</t>
  </si>
  <si>
    <t>_</t>
  </si>
  <si>
    <t>SLP-275 V/3</t>
  </si>
  <si>
    <t>SLP-275 V/3+1</t>
  </si>
  <si>
    <t>DA-275 V/1+1</t>
  </si>
  <si>
    <t>5 kA</t>
  </si>
  <si>
    <t>10 kA</t>
  </si>
  <si>
    <t>DA-275 V/3+1</t>
  </si>
  <si>
    <t>DA-275 A</t>
  </si>
  <si>
    <t>2  kA</t>
  </si>
  <si>
    <t>ПРИМІТКИ</t>
  </si>
  <si>
    <t>* Вартість ПЗІП визначається відповідно до курсу євро НБУ на день оплати</t>
  </si>
  <si>
    <r>
      <rPr>
        <b/>
        <sz val="11"/>
        <rFont val="Calibri"/>
        <family val="2"/>
        <charset val="204"/>
      </rPr>
      <t>1</t>
    </r>
    <r>
      <rPr>
        <sz val="11"/>
        <color rgb="FF262626"/>
        <rFont val="Calibri"/>
        <family val="2"/>
        <charset val="204"/>
      </rPr>
      <t>+</t>
    </r>
    <r>
      <rPr>
        <b/>
        <sz val="11"/>
        <color rgb="FFFF0000"/>
        <rFont val="Calibri"/>
        <family val="2"/>
        <charset val="204"/>
      </rPr>
      <t>2</t>
    </r>
  </si>
  <si>
    <r>
      <rPr>
        <sz val="12"/>
        <color rgb="FFFFFFFF"/>
        <rFont val="Calibri"/>
        <family val="2"/>
        <charset val="204"/>
      </rPr>
      <t xml:space="preserve">Силові мережі низької напруги  -  </t>
    </r>
    <r>
      <rPr>
        <b/>
        <sz val="12"/>
        <color rgb="FFFFFF00"/>
        <rFont val="Calibri"/>
        <family val="2"/>
        <charset val="204"/>
      </rPr>
      <t xml:space="preserve">КЛАС 2 </t>
    </r>
    <r>
      <rPr>
        <sz val="12"/>
        <color rgb="FFFFFF00"/>
        <rFont val="Calibri"/>
        <family val="2"/>
        <charset val="204"/>
      </rPr>
      <t>(+3)</t>
    </r>
    <r>
      <rPr>
        <sz val="12"/>
        <color rgb="FFFFFFFF"/>
        <rFont val="Calibri"/>
        <family val="2"/>
        <charset val="204"/>
      </rPr>
      <t xml:space="preserve">  -  In = 20кА</t>
    </r>
  </si>
  <si>
    <r>
      <rPr>
        <sz val="12"/>
        <color rgb="FFFFFFFF"/>
        <rFont val="Calibri"/>
        <family val="2"/>
        <charset val="204"/>
      </rPr>
      <t xml:space="preserve">Силові мережі низької напруги  - </t>
    </r>
    <r>
      <rPr>
        <b/>
        <sz val="12"/>
        <color rgb="FFFFFFFF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 xml:space="preserve">КЛАС 3  </t>
    </r>
    <r>
      <rPr>
        <sz val="12"/>
        <color rgb="FFFFFFFF"/>
        <rFont val="Calibri"/>
        <family val="2"/>
        <charset val="204"/>
      </rPr>
      <t>-  In = 5 кА</t>
    </r>
  </si>
  <si>
    <t>Обойма універсальна до труби 100-500 мм М8</t>
  </si>
  <si>
    <t>Обойма універсальна подвійна до труби 100-500 мм</t>
  </si>
  <si>
    <t>100 шт</t>
  </si>
  <si>
    <t>К-880</t>
  </si>
  <si>
    <t>Ручний інструмент для вирівнювання дроту</t>
  </si>
  <si>
    <t>• комплект - 2 шт</t>
  </si>
  <si>
    <t>M-10/26</t>
  </si>
  <si>
    <t>Блискавкоприймач коньковий 2,5 м</t>
  </si>
  <si>
    <t>півкругле одиничне кріплення, шпилька 1м, затискач</t>
  </si>
  <si>
    <t>пряме одиничне кріплення, шпилька 1м, затискач</t>
  </si>
  <si>
    <t>півкруглий, подвійне кріплення, шпилька 1.5м, затискач</t>
  </si>
  <si>
    <t>прямий, подвійне кріплення, шпилька 1.5м, затискач</t>
  </si>
  <si>
    <t>півкруглий, подвійне кріплення, шпилька 2.0м, затискач</t>
  </si>
  <si>
    <t>прямий з 4-ма кріпленнями, шпилька 2.0м, затискач</t>
  </si>
  <si>
    <t>прямий з 4-ма кріпленнями, шпилька 2.5 м, затискач</t>
  </si>
  <si>
    <t>G-16/31</t>
  </si>
  <si>
    <r>
      <t xml:space="preserve">2 стержні 1,5м з муфтами, наконечник, забивний гвинт
та затискач для </t>
    </r>
    <r>
      <rPr>
        <b/>
        <sz val="9"/>
        <color rgb="FF767171"/>
        <rFont val="Calibri"/>
        <family val="2"/>
        <charset val="204"/>
      </rPr>
      <t>смуги 40х4</t>
    </r>
  </si>
  <si>
    <r>
      <t xml:space="preserve">2 стержні 1,5м з муфтами, наконечник, забивний гвинт
та затискач для </t>
    </r>
    <r>
      <rPr>
        <b/>
        <sz val="9"/>
        <color rgb="FF767171"/>
        <rFont val="Calibri"/>
        <family val="2"/>
        <charset val="204"/>
      </rPr>
      <t>смуги 25х4</t>
    </r>
  </si>
  <si>
    <t>3 стержні 1,5м з муфтами, наконечник, забивний гвинт
та затискач для смуги 40х4</t>
  </si>
  <si>
    <t>4 стержні 1,5м з муфтами, наконечник, забивний гвинт
та затискач для смуги 40х4</t>
  </si>
  <si>
    <t>6 стержнів 1,5м з муфтами, наконечник, забивний гвинт
та затискач для смуги 40х4</t>
  </si>
  <si>
    <t>W-25х4/CU</t>
  </si>
  <si>
    <t>25х4 мм , продається по метрах, під замовлення</t>
  </si>
  <si>
    <t>СВ</t>
  </si>
  <si>
    <t>M-415</t>
  </si>
  <si>
    <t>M-420</t>
  </si>
  <si>
    <t>M-425</t>
  </si>
  <si>
    <t>Блискавкоприймач мідний 12/8, 1,5 м</t>
  </si>
  <si>
    <t>Блискавкоприймач мідний 12/8, 2,0 м</t>
  </si>
  <si>
    <t>Блискавкоприймач мідний 12/8, 2,5 м</t>
  </si>
  <si>
    <t>БЛИСКАВКОПРИЙМАЧІ ОКРЕМОСТОЯЧІ</t>
  </si>
  <si>
    <t>ГРУПА М - БЛИСКАВКОПРИЙМАЧІ</t>
  </si>
  <si>
    <t>ГРУПА С - ЗЛУЧНИКИ</t>
  </si>
  <si>
    <t>Клас 1+2 Iimp=12,5</t>
  </si>
  <si>
    <t>SPD Клас 2</t>
  </si>
  <si>
    <t>SPD Клас 3</t>
  </si>
  <si>
    <t>Клас 1+2 Iimp=25</t>
  </si>
  <si>
    <t xml:space="preserve">   навігація:</t>
  </si>
  <si>
    <t>Злучники</t>
  </si>
  <si>
    <t>Тримачі</t>
  </si>
  <si>
    <t>Інші комплектуючі</t>
  </si>
  <si>
    <t>Уземлення</t>
  </si>
  <si>
    <t>Блискавкоприймачі</t>
  </si>
  <si>
    <t>Провідники</t>
  </si>
  <si>
    <t>навігація:</t>
  </si>
  <si>
    <t xml:space="preserve">для проклад. дроту ø 8..10 мм по металевих стінах та конструкціях </t>
  </si>
  <si>
    <t>арт. Н-024 в комплекті з даховим шурупом та 2-ма підкладками</t>
  </si>
  <si>
    <t>арт. Н-026 в комплекті з даховим шурупом та 2-ма підкладками</t>
  </si>
  <si>
    <r>
      <t xml:space="preserve">Тримач дроту під черепицю з пластиком </t>
    </r>
    <r>
      <rPr>
        <sz val="10"/>
        <color rgb="FF0D0D0D"/>
        <rFont val="Calibri"/>
        <family val="2"/>
        <charset val="204"/>
      </rPr>
      <t>330 mm</t>
    </r>
  </si>
  <si>
    <t>Тримач дроту під черепицю алюмінієвий з пластиком</t>
  </si>
  <si>
    <t>Тримач дроту під черепицю алюмінієвий з Niro</t>
  </si>
  <si>
    <t>для прокладання дроту по металевій чи шиферній покрівлі
з ухилом, опора для кращої стійкості</t>
  </si>
  <si>
    <t>Н-091</t>
  </si>
  <si>
    <t>Н-092</t>
  </si>
  <si>
    <t>Тримач дроту фальцевий з пластиком</t>
  </si>
  <si>
    <t>для прокладання дроту  ø 8..10 мм по фальцевій покрівлі;
основа - оцинкована сталь, тримач - пластик</t>
  </si>
  <si>
    <t>Тримач дроту фальцевий з NIRO</t>
  </si>
  <si>
    <t>для прокладання дроту  ø 8 мм по фальцевій покрівлі;
основа - нержавіюча сталь, тримач - нержавіюча сталь</t>
  </si>
  <si>
    <r>
      <t>NI/</t>
    </r>
    <r>
      <rPr>
        <b/>
        <sz val="11"/>
        <color theme="5" tint="-0.249977111117893"/>
        <rFont val="Calibri"/>
        <family val="2"/>
        <charset val="204"/>
      </rPr>
      <t>CU</t>
    </r>
  </si>
  <si>
    <r>
      <t xml:space="preserve">матеріал виконання:  </t>
    </r>
    <r>
      <rPr>
        <b/>
        <sz val="9"/>
        <color rgb="FF1C1C1C"/>
        <rFont val="Calibri"/>
        <family val="2"/>
        <charset val="204"/>
      </rPr>
      <t>ОС</t>
    </r>
    <r>
      <rPr>
        <sz val="9"/>
        <color rgb="FF1C1C1C"/>
        <rFont val="Calibri"/>
        <family val="2"/>
        <charset val="204"/>
      </rPr>
      <t xml:space="preserve">- сталь оцинкована гальванічно, </t>
    </r>
    <r>
      <rPr>
        <b/>
        <sz val="9"/>
        <color rgb="FF1C1C1C"/>
        <rFont val="Calibri"/>
        <family val="2"/>
        <charset val="204"/>
      </rPr>
      <t>ST</t>
    </r>
    <r>
      <rPr>
        <sz val="9"/>
        <color rgb="FF1C1C1C"/>
        <rFont val="Calibri"/>
        <family val="2"/>
        <charset val="204"/>
      </rPr>
      <t xml:space="preserve">- гарячецинкована сталь, </t>
    </r>
    <r>
      <rPr>
        <b/>
        <sz val="9"/>
        <color rgb="FF203864"/>
        <rFont val="Calibri"/>
        <family val="2"/>
        <charset val="204"/>
      </rPr>
      <t>NI</t>
    </r>
    <r>
      <rPr>
        <sz val="9"/>
        <color rgb="FF203864"/>
        <rFont val="Calibri"/>
        <family val="2"/>
        <charset val="204"/>
      </rPr>
      <t>- нержавіюча сталь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theme="5" tint="-0.249977111117893"/>
        <rFont val="Calibri"/>
        <family val="2"/>
        <charset val="204"/>
      </rPr>
      <t>CU</t>
    </r>
    <r>
      <rPr>
        <sz val="9"/>
        <color theme="5" tint="-0.249977111117893"/>
        <rFont val="Calibri"/>
        <family val="2"/>
        <charset val="204"/>
      </rPr>
      <t>- мідь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rgb="FF660066"/>
        <rFont val="Calibri"/>
        <family val="2"/>
        <charset val="204"/>
      </rPr>
      <t xml:space="preserve">LA </t>
    </r>
    <r>
      <rPr>
        <sz val="9"/>
        <color rgb="FF660066"/>
        <rFont val="Calibri"/>
        <family val="2"/>
        <charset val="204"/>
      </rPr>
      <t>- лакування в колір</t>
    </r>
    <r>
      <rPr>
        <sz val="9"/>
        <color rgb="FF1F4E79"/>
        <rFont val="Calibri"/>
        <family val="2"/>
        <charset val="204"/>
      </rPr>
      <t xml:space="preserve">, </t>
    </r>
    <r>
      <rPr>
        <b/>
        <sz val="9"/>
        <color rgb="FF2E75B6"/>
        <rFont val="Calibri"/>
        <family val="2"/>
        <charset val="204"/>
      </rPr>
      <t>AL</t>
    </r>
    <r>
      <rPr>
        <sz val="9"/>
        <color rgb="FF2E75B6"/>
        <rFont val="Calibri"/>
        <family val="2"/>
        <charset val="204"/>
      </rPr>
      <t xml:space="preserve"> - алюміній </t>
    </r>
  </si>
  <si>
    <t>Н-821</t>
  </si>
  <si>
    <t>Хомут для труби d60-120 з пластиком</t>
  </si>
  <si>
    <t>Тримач ізоляційного стержня</t>
  </si>
  <si>
    <t>G-18/30</t>
  </si>
  <si>
    <t>Комплект стержневого уземлювача ø18, 3 м</t>
  </si>
  <si>
    <t>в комплекті 2 стержні довж. 1,5м, злучник стержня з полосою
та забивний гвинт; гарячецинкована сталь</t>
  </si>
  <si>
    <t>G-18/45</t>
  </si>
  <si>
    <t>Комплект стержневого уземлювача ø18, 4,5 м</t>
  </si>
  <si>
    <t>G-18/1</t>
  </si>
  <si>
    <t>G-18/2</t>
  </si>
  <si>
    <t>Стержень уземлення ø18 мм L-1500 загострений</t>
  </si>
  <si>
    <t>Стержень уземлення ø18 мм L-1500</t>
  </si>
  <si>
    <t>вертикальні щогли з алюмінію та/або нержавіючої сталі в комплекті зі злучником для приєднання дроту</t>
  </si>
  <si>
    <t>Щогла блискавкоприймача алюмінієва 4 м</t>
  </si>
  <si>
    <t>Щогла блискавкоприймача алюмінієва 5 м</t>
  </si>
  <si>
    <t>Щогла блискавкоприймача алюмінієва 6 м</t>
  </si>
  <si>
    <t>Щогла блискавкоприймача алюмінієва 7 м</t>
  </si>
  <si>
    <t>Щогла блискавкоприймача алюмінієва 8 м</t>
  </si>
  <si>
    <t>Щогла блискавкоприймача 9 м</t>
  </si>
  <si>
    <r>
      <t>М-02</t>
    </r>
    <r>
      <rPr>
        <b/>
        <sz val="12"/>
        <color rgb="FF333F50"/>
        <rFont val="Calibri"/>
        <family val="2"/>
        <charset val="204"/>
      </rPr>
      <t>. Щогли блискавкоприймача 4-10 м</t>
    </r>
  </si>
  <si>
    <r>
      <t>М-01</t>
    </r>
    <r>
      <rPr>
        <b/>
        <sz val="12"/>
        <color rgb="FF333F50"/>
        <rFont val="Calibri"/>
        <family val="2"/>
        <charset val="204"/>
      </rPr>
      <t>. Блискавкоприймачі з боковим кріпленням</t>
    </r>
  </si>
  <si>
    <t>Блискавкоприймач з боковим кріпленням 1,5 м</t>
  </si>
  <si>
    <t>Блискавкоприймач з боковим кріпленням 2,0 м</t>
  </si>
  <si>
    <t>Блискавкоприймач з боковим кріпленням 2,5 м</t>
  </si>
  <si>
    <t>Блискавкоприймач з боковим кріпленням 3,0 м</t>
  </si>
  <si>
    <t>Блискавкоприймач з боковим кріпленням 3,5 м</t>
  </si>
  <si>
    <t>Блискавкоприймач з боковим кріпленням 4,0 м</t>
  </si>
  <si>
    <t>NI-AL/ST</t>
  </si>
  <si>
    <t>вертикальні блискавкоприймачі з нержавіючої сталі та/або алюмінію в комплекті з триногою та бетонними основами 
для монтажу на плоскій покрівлі та затискачем для приєднання дроту</t>
  </si>
  <si>
    <r>
      <t>AL</t>
    </r>
    <r>
      <rPr>
        <sz val="11"/>
        <color theme="1" tint="0.14999847407452621"/>
        <rFont val="Calibri"/>
        <family val="2"/>
        <charset val="204"/>
      </rPr>
      <t>/</t>
    </r>
    <r>
      <rPr>
        <b/>
        <sz val="11"/>
        <color theme="1" tint="0.14999847407452621"/>
        <rFont val="Calibri"/>
        <family val="2"/>
        <charset val="204"/>
      </rPr>
      <t>ST</t>
    </r>
  </si>
  <si>
    <t>вертикальні щогли з алюмінію в комплекті із затискачем та 2-ма тримачами щогли до стіни</t>
  </si>
  <si>
    <t>вертикальні блискавкоприймачі з алюмінію, в комплекті з металевою основою та злучником для дроту</t>
  </si>
  <si>
    <t>вертикальні блискавкоприймачі із затискачем  та кріпленням для монтажу на коньку покрівлі</t>
  </si>
  <si>
    <t>для приєднання до щогли ᴓ30..32мм</t>
  </si>
  <si>
    <t>для приєднання до щогли ᴓ40..42мм</t>
  </si>
  <si>
    <t>Злучник для щогли d40..42 mm та дроту</t>
  </si>
  <si>
    <t>Злучник для щогли d30..32 mm та дроту</t>
  </si>
  <si>
    <t>Блискавкоприймач окремостоячий, 11 м</t>
  </si>
  <si>
    <t>M-20/11</t>
  </si>
  <si>
    <t>M-20/13</t>
  </si>
  <si>
    <t>M-20/14</t>
  </si>
  <si>
    <t>Блискавкоприймач окремостоячий, 13 м</t>
  </si>
  <si>
    <t>Блискавкоприймач окремостоячий, 14 м</t>
  </si>
  <si>
    <t>M-20/16</t>
  </si>
  <si>
    <t>Блискавкоприймач окремостоячий, 16 м</t>
  </si>
  <si>
    <t>M-20/24</t>
  </si>
  <si>
    <t>M-20/26</t>
  </si>
  <si>
    <r>
      <t xml:space="preserve">складається з 3-х частин:  </t>
    </r>
    <r>
      <rPr>
        <b/>
        <sz val="8.5"/>
        <color rgb="FF767171"/>
        <rFont val="Calibri"/>
        <family val="2"/>
        <charset val="204"/>
      </rPr>
      <t>3+6+2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</si>
  <si>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3-х частин:  </t>
    </r>
    <r>
      <rPr>
        <b/>
        <sz val="8.5"/>
        <color rgb="FF767171"/>
        <rFont val="Calibri"/>
        <family val="2"/>
        <charset val="204"/>
      </rPr>
      <t>6+6+2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</si>
  <si>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.5"/>
        <color rgb="FF767171"/>
        <rFont val="Calibri"/>
        <family val="2"/>
        <charset val="204"/>
      </rPr>
      <t>6+6+6+2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</si>
  <si>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5-х частин:  </t>
    </r>
    <r>
      <rPr>
        <b/>
        <sz val="8.5"/>
        <color rgb="FF767171"/>
        <rFont val="Calibri"/>
        <family val="2"/>
        <charset val="204"/>
      </rPr>
      <t>6+6+6+6+2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</si>
  <si>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t>М-20/1</t>
  </si>
  <si>
    <t>М-20/2</t>
  </si>
  <si>
    <t>М-20/3</t>
  </si>
  <si>
    <t>Тримач кониковий прямий з пластиком</t>
  </si>
  <si>
    <t>для прокладання дроту ø 8..10 мм по прямому конику покрівлі. Основа - оцинк. сталь. Тримач - пластик.</t>
  </si>
  <si>
    <t>для прокладання дроту ø 8 мм по прямому конику покрівлі. 
Основа - нержав. сталь. Тримач - нержав. сталь.</t>
  </si>
  <si>
    <t>Тримач кониковий прямий з NIRO</t>
  </si>
  <si>
    <t>Тримач кониковий прямий L-120</t>
  </si>
  <si>
    <t>для прокладання дроту ø 8..10 мм по конику покрівлі 
з бляхи, профнастилу чи бітумної черепиці. L-120 мм</t>
  </si>
  <si>
    <t>Тримач кониковий півкруглий з пластиком</t>
  </si>
  <si>
    <t>Тримач кониковий півкруглий з NIRO</t>
  </si>
  <si>
    <t>для прокладання дроту по півкруглому конику даху з черепиці 
або металочерепиці. Тримач дроту - пластик</t>
  </si>
  <si>
    <t>для прокладання дроту по півкруглому конику даху з черепиці 
або металочерепиці. Тримач та основа - нерж. сталь</t>
  </si>
  <si>
    <t>Тримач кониковий півкруглий L-120</t>
  </si>
  <si>
    <t>для прокладання дроту 8..10 мм по конику даху 
з черепиці або металочерепиці</t>
  </si>
  <si>
    <r>
      <t xml:space="preserve">Тримач кониковий півкруглий L-120 </t>
    </r>
    <r>
      <rPr>
        <sz val="9"/>
        <color rgb="FF0D0D0D"/>
        <rFont val="Calibri"/>
        <family val="2"/>
        <charset val="204"/>
      </rPr>
      <t>на закручування</t>
    </r>
  </si>
  <si>
    <t>еластична алюмінієва основа, монтується під черепицю із замком</t>
  </si>
  <si>
    <t>в комплекті 2 тримачі М-016 та злучник С-042</t>
  </si>
  <si>
    <t>в комплекті 3 тримачі М-016 та злучник С-042</t>
  </si>
  <si>
    <t>алюміній 30/16/10 мм, злучник М-032 в комплекті</t>
  </si>
  <si>
    <t>алюміній 40/30/16/10 мм, злучник М-042 в комплекті</t>
  </si>
  <si>
    <t>NI 42/32/27 мм + AL 16/10 мм, злучник в комплекті</t>
  </si>
  <si>
    <t>Щогла блискавкоприймача 10 м</t>
  </si>
  <si>
    <t>NI 42/32/27 мм + AL 16/10 мм, злучник та розтяжки в комплекті</t>
  </si>
  <si>
    <t>в комплекті бетонна основа та злучник С-042</t>
  </si>
  <si>
    <t>ціна залежить 
від курсу євро</t>
  </si>
  <si>
    <t>Блискавкоприймач окремостоячий, 24 м</t>
  </si>
  <si>
    <t>Блискавкоприймач окремостоячий, 26 м</t>
  </si>
  <si>
    <t>Клема фальцева металева для смуги</t>
  </si>
  <si>
    <t>Злучник для смуги хрестовий</t>
  </si>
  <si>
    <t>Злучник для смуги В40 хрестовий</t>
  </si>
  <si>
    <t>Злучник контрольний для дроту та смуги В40</t>
  </si>
  <si>
    <t>Злучник для стержня D16 та дроту/смуги</t>
  </si>
  <si>
    <t>Злучник для стержня D16-20 та дроту/смуги В40</t>
  </si>
  <si>
    <r>
      <t xml:space="preserve">• </t>
    </r>
    <r>
      <rPr>
        <sz val="9"/>
        <color rgb="FF767171"/>
        <rFont val="Calibri"/>
        <family val="2"/>
        <charset val="204"/>
      </rPr>
      <t>призначений для хрестового або поздовжнього 
з’єднання смуги 25х4 мм або 30х3,5 мм</t>
    </r>
  </si>
  <si>
    <r>
      <t>•</t>
    </r>
    <r>
      <rPr>
        <sz val="9"/>
        <color rgb="FF767171"/>
        <rFont val="Calibri"/>
        <family val="2"/>
        <charset val="204"/>
      </rPr>
      <t xml:space="preserve"> призначений для хрестового або поздовжнього  
з’єднання смуги шириною до 40 мм</t>
    </r>
  </si>
  <si>
    <r>
      <t xml:space="preserve">• </t>
    </r>
    <r>
      <rPr>
        <sz val="9"/>
        <color rgb="FF767171"/>
        <rFont val="Calibri"/>
        <family val="2"/>
        <charset val="204"/>
      </rPr>
      <t xml:space="preserve">для контрольного з’єднання дроту ø 8..10 мм 
та смуги шириною до 30 мм; 
</t>
    </r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>з проміжною пластиною для кращої фіксації</t>
    </r>
  </si>
  <si>
    <r>
      <t>•</t>
    </r>
    <r>
      <rPr>
        <sz val="9"/>
        <color rgb="FF767171"/>
        <rFont val="Calibri"/>
        <family val="2"/>
        <charset val="204"/>
      </rPr>
      <t xml:space="preserve"> для контрольного з’єднання дроту ø 8..10 мм 
та смуги шириною 40 мм; без проміжної пластини</t>
    </r>
  </si>
  <si>
    <r>
      <t xml:space="preserve">Злучник контрольний для дроту та смуги В40 
</t>
    </r>
    <r>
      <rPr>
        <sz val="10"/>
        <color rgb="FF0D0D0D"/>
        <rFont val="Calibri"/>
        <family val="2"/>
        <charset val="204"/>
      </rPr>
      <t>з проміжною пластиною</t>
    </r>
  </si>
  <si>
    <r>
      <t xml:space="preserve">• </t>
    </r>
    <r>
      <rPr>
        <sz val="9"/>
        <color rgb="FF767171"/>
        <rFont val="Calibri"/>
        <family val="2"/>
        <charset val="204"/>
      </rPr>
      <t>для контрольного з’єднання дроту ø 8..10 мм 
та смуги шириною 40 мм</t>
    </r>
  </si>
  <si>
    <r>
      <t xml:space="preserve"> Злучник для стержня D16 та дроту/смуги 
</t>
    </r>
    <r>
      <rPr>
        <sz val="9"/>
        <color rgb="FF0D0D0D"/>
        <rFont val="Calibri"/>
        <family val="2"/>
        <charset val="204"/>
      </rPr>
      <t>з проміжною пластиною</t>
    </r>
  </si>
  <si>
    <r>
      <t xml:space="preserve">• </t>
    </r>
    <r>
      <rPr>
        <sz val="9"/>
        <color rgb="FF767171"/>
        <rFont val="Calibri"/>
        <family val="2"/>
        <charset val="204"/>
      </rPr>
      <t>призначений для з’єднання дроту ø 8..10 мм 
або смуги шириною до 30 мм зі стержнем ø16 мм</t>
    </r>
  </si>
  <si>
    <r>
      <t xml:space="preserve">Злучник для стержня D16-20 та дроту/смуги В40 
</t>
    </r>
    <r>
      <rPr>
        <sz val="10"/>
        <color rgb="FF0D0D0D"/>
        <rFont val="Calibri"/>
        <family val="2"/>
        <charset val="204"/>
      </rPr>
      <t>з проміжною пластиною</t>
    </r>
  </si>
  <si>
    <r>
      <t xml:space="preserve">• </t>
    </r>
    <r>
      <rPr>
        <sz val="9"/>
        <color rgb="FF767171"/>
        <rFont val="Calibri"/>
        <family val="2"/>
        <charset val="204"/>
      </rPr>
      <t>для з’єднання дроту ø 8..10 мм або смуги шириною 40 мм 
зі стержнем ø16..20 мм</t>
    </r>
  </si>
  <si>
    <r>
      <t>•</t>
    </r>
    <r>
      <rPr>
        <sz val="9"/>
        <color rgb="FF767171"/>
        <rFont val="Calibri"/>
        <family val="2"/>
        <charset val="204"/>
      </rPr>
      <t xml:space="preserve"> для з’єднання дроту ø 8..10 мм або  смуги 40 мм 
зі стержнем ø16..20 мм; без проміжної пластини</t>
    </r>
  </si>
  <si>
    <t>для прокладання дроту по металевій чи шиферній покрівлі з ухилом, опора для кращої стійкості. Тримач та основа - нерж. сталь</t>
  </si>
  <si>
    <t>М16/М16</t>
  </si>
  <si>
    <t>для вирівнювання довжини дроту 
при температурних змінах</t>
  </si>
  <si>
    <t>Комплекти уземлення ø20 мм з безмуфтовим з'єднанням, ST</t>
  </si>
  <si>
    <t>Комплекти уземлення ø18 мм з безмуфтовим з'єднанням, ST</t>
  </si>
  <si>
    <t>Комплекти уземлення ø16 мм з різьбовим з'єднанням, ОС</t>
  </si>
  <si>
    <t>Комплекти уземлення ø14,2 мм поміднені</t>
  </si>
  <si>
    <t>Додаткові комплектуючі для уземлення</t>
  </si>
  <si>
    <t>G-101</t>
  </si>
  <si>
    <t>G-18/3</t>
  </si>
  <si>
    <t>Забивний гвинт для уземлювача ø18 мм</t>
  </si>
  <si>
    <t>Струмопровідна паста, 150 мл</t>
  </si>
  <si>
    <t>паста для використання при монтажі муфтового уземлення</t>
  </si>
  <si>
    <t>NI/ST</t>
  </si>
  <si>
    <t>NI/AL</t>
  </si>
  <si>
    <t>M-20/08</t>
  </si>
  <si>
    <t>M-20/09</t>
  </si>
  <si>
    <t>Блискавкоприймач окремостоячий, 9 м</t>
  </si>
  <si>
    <t>Блискавкоприймач окремостоячий, 8 м</t>
  </si>
  <si>
    <r>
      <t>БЛИCКАВКОПРИЙМАЧІ E.S.E.</t>
    </r>
    <r>
      <rPr>
        <b/>
        <sz val="16"/>
        <color rgb="FFFFFFFF"/>
        <rFont val="Arial Cyr"/>
        <charset val="204"/>
      </rPr>
      <t xml:space="preserve"> </t>
    </r>
    <r>
      <rPr>
        <b/>
        <sz val="24"/>
        <color rgb="FFFFFFFF"/>
        <rFont val="Calibri"/>
        <family val="2"/>
        <charset val="204"/>
      </rPr>
      <t xml:space="preserve">GROMOSTAR </t>
    </r>
    <r>
      <rPr>
        <b/>
        <sz val="12"/>
        <color rgb="FFFFFFFF"/>
        <rFont val="Calibri"/>
        <family val="2"/>
        <charset val="204"/>
      </rPr>
      <t>(Польща)</t>
    </r>
  </si>
  <si>
    <t>Блискавкоприймач E.S.E. Gromostar 25</t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</si>
  <si>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9"/>
        <color rgb="FF767171"/>
        <rFont val="Calibri"/>
        <family val="2"/>
        <charset val="204"/>
      </rPr>
      <t>25 ms</t>
    </r>
  </si>
  <si>
    <t>Блискавкоприймач E.S.E. Gromostar 35</t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</si>
  <si>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9"/>
        <color rgb="FF767171"/>
        <rFont val="Calibri"/>
        <family val="2"/>
        <charset val="204"/>
      </rPr>
      <t>35 ms</t>
    </r>
  </si>
  <si>
    <t>Блискавкоприймач E.S.E. Gromostar 45</t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</si>
  <si>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9"/>
        <color rgb="FF767171"/>
        <rFont val="Calibri"/>
        <family val="2"/>
        <charset val="204"/>
      </rPr>
      <t>45 ms</t>
    </r>
  </si>
  <si>
    <t>Блискавкоприймач E.S.E. Gromostar 60</t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</si>
  <si>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9"/>
        <color rgb="FF767171"/>
        <rFont val="Calibri"/>
        <family val="2"/>
        <charset val="204"/>
      </rPr>
      <t>60 ms</t>
    </r>
  </si>
  <si>
    <t>M-20/17</t>
  </si>
  <si>
    <t>M-20/19</t>
  </si>
  <si>
    <t>M-20/21</t>
  </si>
  <si>
    <t>M-20/23</t>
  </si>
  <si>
    <t>M-20/25</t>
  </si>
  <si>
    <t>M-20/27</t>
  </si>
  <si>
    <t>M-20/28</t>
  </si>
  <si>
    <t>Блискавкоприймач окремостоячий, 17 м</t>
  </si>
  <si>
    <t>Блискавкоприймач окремостоячий, 19 м</t>
  </si>
  <si>
    <t>Блискавкоприймач окремостоячий, 21 м</t>
  </si>
  <si>
    <t>Блискавкоприймач окремостоячий, 23 м</t>
  </si>
  <si>
    <t>Блискавкоприймач окремостоячий, 25 м</t>
  </si>
  <si>
    <t>Блискавкоприймач окремостоячий, 27 м</t>
  </si>
  <si>
    <t>Блискавкоприймач окремостоячий, 28 м</t>
  </si>
  <si>
    <r>
      <t xml:space="preserve">складається з 2-х частин: </t>
    </r>
    <r>
      <rPr>
        <b/>
        <sz val="8.5"/>
        <color rgb="FF767171"/>
        <rFont val="Calibri"/>
        <family val="2"/>
        <charset val="204"/>
      </rPr>
      <t>6+2 м</t>
    </r>
  </si>
  <si>
    <r>
      <t xml:space="preserve">складається з 3-х частин: </t>
    </r>
    <r>
      <rPr>
        <b/>
        <sz val="8.5"/>
        <color rgb="FF767171"/>
        <rFont val="Calibri"/>
        <family val="2"/>
        <charset val="204"/>
      </rPr>
      <t>6+1+2 м</t>
    </r>
  </si>
  <si>
    <r>
      <t xml:space="preserve">складається з 3-х частин: </t>
    </r>
    <r>
      <rPr>
        <b/>
        <sz val="8.5"/>
        <color rgb="FF767171"/>
        <rFont val="Calibri"/>
        <family val="2"/>
        <charset val="204"/>
      </rPr>
      <t>6+2+2 м</t>
    </r>
  </si>
  <si>
    <r>
      <t xml:space="preserve">складається з 4-х частин:  </t>
    </r>
    <r>
      <rPr>
        <b/>
        <sz val="8.5"/>
        <color rgb="FF767171"/>
        <rFont val="Calibri"/>
        <family val="2"/>
        <charset val="204"/>
      </rPr>
      <t>3+6+1+2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</si>
  <si>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.5"/>
        <color rgb="FF767171"/>
        <rFont val="Calibri"/>
        <family val="2"/>
        <charset val="204"/>
      </rPr>
      <t>3+6+2+2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</si>
  <si>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.5"/>
        <color rgb="FF767171"/>
        <rFont val="Calibri"/>
        <family val="2"/>
        <charset val="204"/>
      </rPr>
      <t>6+6+1+2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</si>
  <si>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.5"/>
        <color rgb="FF767171"/>
        <rFont val="Calibri"/>
        <family val="2"/>
        <charset val="204"/>
      </rPr>
      <t>6+6+2+2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</si>
  <si>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.5"/>
        <color rgb="FF767171"/>
        <rFont val="Calibri"/>
        <family val="2"/>
        <charset val="204"/>
      </rPr>
      <t>3+6+6+2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</si>
  <si>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5-х частин:  </t>
    </r>
    <r>
      <rPr>
        <b/>
        <sz val="8.5"/>
        <color rgb="FF767171"/>
        <rFont val="Calibri"/>
        <family val="2"/>
        <charset val="204"/>
      </rPr>
      <t>3+6+6+1+2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</si>
  <si>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5-х частин:  </t>
    </r>
    <r>
      <rPr>
        <b/>
        <sz val="8.5"/>
        <color rgb="FF767171"/>
        <rFont val="Calibri"/>
        <family val="2"/>
        <charset val="204"/>
      </rPr>
      <t>3+6+6+2+2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</si>
  <si>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5-х частин:  </t>
    </r>
    <r>
      <rPr>
        <b/>
        <sz val="8.5"/>
        <color rgb="FF767171"/>
        <rFont val="Calibri"/>
        <family val="2"/>
        <charset val="204"/>
      </rPr>
      <t>6+6+6+1+2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</si>
  <si>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5-х частин:  </t>
    </r>
    <r>
      <rPr>
        <b/>
        <sz val="8.5"/>
        <color rgb="FF767171"/>
        <rFont val="Calibri"/>
        <family val="2"/>
        <charset val="204"/>
      </rPr>
      <t>6+6+6+2+2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</si>
  <si>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5-х частин:  </t>
    </r>
    <r>
      <rPr>
        <b/>
        <sz val="8.5"/>
        <color rgb="FF767171"/>
        <rFont val="Calibri"/>
        <family val="2"/>
        <charset val="204"/>
      </rPr>
      <t>3+6+6+6+2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</si>
  <si>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6-х частин:  </t>
    </r>
    <r>
      <rPr>
        <b/>
        <sz val="8.5"/>
        <color rgb="FF767171"/>
        <rFont val="Calibri"/>
        <family val="2"/>
        <charset val="204"/>
      </rPr>
      <t>3+6+6+6+1+2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</si>
  <si>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6-х частин:  </t>
    </r>
    <r>
      <rPr>
        <b/>
        <sz val="8.5"/>
        <color rgb="FF767171"/>
        <rFont val="Calibri"/>
        <family val="2"/>
        <charset val="204"/>
      </rPr>
      <t>3+6+6+6+2+2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</si>
  <si>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6-х частин:  </t>
    </r>
    <r>
      <rPr>
        <b/>
        <sz val="8.5"/>
        <color rgb="FF767171"/>
        <rFont val="Calibri"/>
        <family val="2"/>
        <charset val="204"/>
      </rPr>
      <t>6+6+6+6+1+2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</si>
  <si>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5-х частин:  </t>
    </r>
    <r>
      <rPr>
        <b/>
        <sz val="8.5"/>
        <color rgb="FF767171"/>
        <rFont val="Calibri"/>
        <family val="2"/>
        <charset val="204"/>
      </rPr>
      <t>6+6+6+6+2+2 м</t>
    </r>
    <r>
      <rPr>
        <sz val="8.5"/>
        <color rgb="FF767171"/>
        <rFont val="Calibri"/>
        <family val="2"/>
        <charset val="204"/>
      </rPr>
      <t>, з'єднання частин - фланцеве</t>
    </r>
  </si>
  <si>
    <t>М-20/0</t>
  </si>
  <si>
    <t>Анкерна закладна для БП 8-10 м</t>
  </si>
  <si>
    <t>Анкерна закладна для БП 11-16 м</t>
  </si>
  <si>
    <t>Анкерна закладна для БП 17-22 м</t>
  </si>
  <si>
    <t>Анкерна закладна для БП 23-28 м</t>
  </si>
  <si>
    <t>К-883</t>
  </si>
  <si>
    <t>Ножниці для провідників 8-10 мм</t>
  </si>
  <si>
    <t>• для обрізання круглих провідників ø 8...10 мм, L-750</t>
  </si>
  <si>
    <t>М-050</t>
  </si>
  <si>
    <r>
      <t xml:space="preserve">• </t>
    </r>
    <r>
      <rPr>
        <sz val="9"/>
        <color rgb="FF767171"/>
        <rFont val="Calibri"/>
        <family val="2"/>
        <charset val="204"/>
      </rPr>
      <t xml:space="preserve">для контрольного з’єднання дроту ø 8..10 мм 
та смуги шириною до 30 мм; </t>
    </r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>без проміжнї пластини</t>
    </r>
  </si>
  <si>
    <t>для прокладання дроту під утепленням або для захисту 
від напруги дотику, товщина стінки: 4 мм</t>
  </si>
  <si>
    <t>для влаштування контрольних з'єднань в землі, 
розмір 300х300х300, міцний пластик витримує вагу до 3 т</t>
  </si>
  <si>
    <t>Пристрій для вирівнювання дроту</t>
  </si>
  <si>
    <t>Тримач для щогли блискавкоприймача з опорою</t>
  </si>
  <si>
    <t>для кріплення щогли блискавкоприймача ᴓ30..42 
до стін та конструкцій, Н=450 мм</t>
  </si>
  <si>
    <t>Смуга оцинкована 25х4 мм</t>
  </si>
  <si>
    <t>Смуга оцинкована 30х4 мм</t>
  </si>
  <si>
    <t>Смуга оцинкована 40х4 мм</t>
  </si>
  <si>
    <t>Смуга поміднена 25х4 мм</t>
  </si>
  <si>
    <t>N</t>
  </si>
  <si>
    <t>в комплекті 2 бет. основи, стабілізатор та злучник С-042</t>
  </si>
  <si>
    <t xml:space="preserve">                 Назва деталі</t>
  </si>
  <si>
    <r>
      <t xml:space="preserve">• </t>
    </r>
    <r>
      <rPr>
        <sz val="9"/>
        <color rgb="FF767171"/>
        <rFont val="Calibri"/>
        <family val="2"/>
        <charset val="204"/>
      </rPr>
      <t xml:space="preserve">призначена для приєднання смуги уземлення 
25х4 мм до металевих конструкцій </t>
    </r>
  </si>
  <si>
    <t>посилання 
на сайт</t>
  </si>
  <si>
    <r>
      <t xml:space="preserve">матеріал виконання:  </t>
    </r>
    <r>
      <rPr>
        <b/>
        <sz val="9"/>
        <color rgb="FF1C1C1C"/>
        <rFont val="Calibri"/>
        <family val="2"/>
        <charset val="204"/>
      </rPr>
      <t>ST</t>
    </r>
    <r>
      <rPr>
        <sz val="9"/>
        <color rgb="FF1C1C1C"/>
        <rFont val="Calibri"/>
        <family val="2"/>
        <charset val="204"/>
      </rPr>
      <t xml:space="preserve">- гарячецинкована сталь, ОС- сталь оцинкована гальванічно, </t>
    </r>
    <r>
      <rPr>
        <b/>
        <sz val="9"/>
        <color rgb="FF203864"/>
        <rFont val="Calibri"/>
        <family val="2"/>
        <charset val="204"/>
      </rPr>
      <t>NI</t>
    </r>
    <r>
      <rPr>
        <sz val="9"/>
        <color rgb="FF203864"/>
        <rFont val="Calibri"/>
        <family val="2"/>
        <charset val="204"/>
      </rPr>
      <t>- нержавіюча сталь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theme="5" tint="-0.249977111117893"/>
        <rFont val="Calibri"/>
        <family val="2"/>
        <charset val="204"/>
      </rPr>
      <t>CU</t>
    </r>
    <r>
      <rPr>
        <sz val="9"/>
        <color theme="5" tint="-0.249977111117893"/>
        <rFont val="Calibri"/>
        <family val="2"/>
        <charset val="204"/>
      </rPr>
      <t>- мідь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rgb="FF660066"/>
        <rFont val="Calibri"/>
        <family val="2"/>
        <charset val="204"/>
      </rPr>
      <t xml:space="preserve">LA </t>
    </r>
    <r>
      <rPr>
        <sz val="9"/>
        <color rgb="FF660066"/>
        <rFont val="Calibri"/>
        <family val="2"/>
        <charset val="204"/>
      </rPr>
      <t>- лакування в колір</t>
    </r>
    <r>
      <rPr>
        <sz val="9"/>
        <color rgb="FF1F4E79"/>
        <rFont val="Calibri"/>
        <family val="2"/>
        <charset val="204"/>
      </rPr>
      <t xml:space="preserve">, </t>
    </r>
    <r>
      <rPr>
        <b/>
        <sz val="9"/>
        <color rgb="FF2E75B6"/>
        <rFont val="Calibri"/>
        <family val="2"/>
        <charset val="204"/>
      </rPr>
      <t>AL</t>
    </r>
    <r>
      <rPr>
        <sz val="9"/>
        <color rgb="FF2E75B6"/>
        <rFont val="Calibri"/>
        <family val="2"/>
        <charset val="204"/>
      </rPr>
      <t xml:space="preserve"> - алюміній </t>
    </r>
  </si>
  <si>
    <t>К-904</t>
  </si>
  <si>
    <t xml:space="preserve"> Шуруп з дюбелем розпірним</t>
  </si>
  <si>
    <t>Для  кріплення  тримачів чи коробок до фасаду</t>
  </si>
  <si>
    <t>• використовується для швидкого вирівнювання дроту ø 6..10 мм; 
9 роликів</t>
  </si>
  <si>
    <t>К-401</t>
  </si>
  <si>
    <t>К-402</t>
  </si>
  <si>
    <t>К-403</t>
  </si>
  <si>
    <t>Точка заземлення</t>
  </si>
  <si>
    <t>для приєднання провідника LPS до сталевого риштунку залізобетонної колони чи фундаменту</t>
  </si>
  <si>
    <t>Зажим до стрижня риштунку з клемою</t>
  </si>
  <si>
    <t>Зажим до стрижня риштунку</t>
  </si>
  <si>
    <t>для приєднання точки заземлення К-401 до риштунку з/б колони</t>
  </si>
  <si>
    <t>для приєднання смуги уземлення до риштунку фундаменту</t>
  </si>
  <si>
    <t>G-14/90</t>
  </si>
  <si>
    <r>
      <t xml:space="preserve">матеріал виконання: </t>
    </r>
    <r>
      <rPr>
        <b/>
        <sz val="9"/>
        <color rgb="FF1C1C1C"/>
        <rFont val="Calibri"/>
        <family val="2"/>
        <charset val="204"/>
      </rPr>
      <t>ОС</t>
    </r>
    <r>
      <rPr>
        <sz val="9"/>
        <color rgb="FF1C1C1C"/>
        <rFont val="Calibri"/>
        <family val="2"/>
        <charset val="204"/>
      </rPr>
      <t xml:space="preserve">- сталь оцинкована гальванічно, </t>
    </r>
    <r>
      <rPr>
        <b/>
        <sz val="9"/>
        <color rgb="FF1C1C1C"/>
        <rFont val="Calibri"/>
        <family val="2"/>
        <charset val="204"/>
      </rPr>
      <t>AL</t>
    </r>
    <r>
      <rPr>
        <sz val="9"/>
        <color rgb="FF1C1C1C"/>
        <rFont val="Calibri"/>
        <family val="2"/>
        <charset val="204"/>
      </rPr>
      <t xml:space="preserve">- алюміній, </t>
    </r>
    <r>
      <rPr>
        <b/>
        <sz val="9"/>
        <color rgb="FF203864"/>
        <rFont val="Calibri"/>
        <family val="2"/>
        <charset val="204"/>
      </rPr>
      <t>NI</t>
    </r>
    <r>
      <rPr>
        <sz val="9"/>
        <color rgb="FF203864"/>
        <rFont val="Calibri"/>
        <family val="2"/>
        <charset val="204"/>
      </rPr>
      <t>- нержавіюча сталь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rgb="FF993300"/>
        <rFont val="Calibri"/>
        <family val="2"/>
        <charset val="204"/>
      </rPr>
      <t>CU</t>
    </r>
    <r>
      <rPr>
        <sz val="9"/>
        <color rgb="FF993300"/>
        <rFont val="Calibri"/>
        <family val="2"/>
        <charset val="204"/>
      </rPr>
      <t>- мідь</t>
    </r>
  </si>
  <si>
    <t>БЛИСКАВКОПРИЙМАЧІ ОКРЕМОСТОЯЧІ ДЛЯ E.S.E.</t>
  </si>
  <si>
    <t>M-22/06</t>
  </si>
  <si>
    <t>M-22/07</t>
  </si>
  <si>
    <t>M-22/08</t>
  </si>
  <si>
    <t>M-22/09</t>
  </si>
  <si>
    <t>M-22/10</t>
  </si>
  <si>
    <t>M-22/11</t>
  </si>
  <si>
    <t>M-22/12</t>
  </si>
  <si>
    <t>M-22/13</t>
  </si>
  <si>
    <t>M-22/14</t>
  </si>
  <si>
    <t>M-22/15</t>
  </si>
  <si>
    <t>M-22/16</t>
  </si>
  <si>
    <t>M-22/17</t>
  </si>
  <si>
    <t>M-22/18</t>
  </si>
  <si>
    <t>M-22/19</t>
  </si>
  <si>
    <t>M-22/20</t>
  </si>
  <si>
    <t>M-22/21</t>
  </si>
  <si>
    <t>M-22/22</t>
  </si>
  <si>
    <t>M-22/23</t>
  </si>
  <si>
    <t>M-22/24</t>
  </si>
  <si>
    <t>M-22/25</t>
  </si>
  <si>
    <t>M-22/26</t>
  </si>
  <si>
    <t>Блискавкоприймач окремостоячий для E.S.E., 6 м</t>
  </si>
  <si>
    <t>Блискавкоприймач окремостоячий для E.S.E., 7 м</t>
  </si>
  <si>
    <t>Блискавкоприймач окремостоячий для E.S.E., 8 м</t>
  </si>
  <si>
    <t>Блискавкоприймач окремостоячий для E.S.E., 9 м</t>
  </si>
  <si>
    <t>Блискавкоприймач окремостоячийдля E.S.E., 10 м</t>
  </si>
  <si>
    <t>Блискавкоприймач окремостоячийдля E.S.E., 11 м</t>
  </si>
  <si>
    <t>Блискавкоприймач окремостоячий для E.S.E., 12 м</t>
  </si>
  <si>
    <t>Блискавкоприймач окремостоячий для E.S.E., 13 м</t>
  </si>
  <si>
    <t>Блискавкоприймач окремостоячийдля E.S.E., 14 м</t>
  </si>
  <si>
    <t>Блискавкоприймач окремостоячий для E.S.E., 15 м</t>
  </si>
  <si>
    <t>Блискавкоприймач окремостоячий для E.S.E., 16 м</t>
  </si>
  <si>
    <t>Блискавкоприймач окремостоячий для E.S.E., 17 м</t>
  </si>
  <si>
    <t>Блискавкоприймач окремостоячий для E.S.E., 18 м</t>
  </si>
  <si>
    <t>Блискавкоприймач окремостоячий для E.S.E., 20 м</t>
  </si>
  <si>
    <t>Блискавкоприймач окремостоячий для E.S.E., 21 м</t>
  </si>
  <si>
    <t>Блискавкоприймач окремостоячий для E.S.E., 19 м</t>
  </si>
  <si>
    <t>Блискавкоприймач окремостоячий для E.S.E., 22 м</t>
  </si>
  <si>
    <t>Блискавкоприймач окремостоячий для E.S.E., 23 м</t>
  </si>
  <si>
    <t>Блискавкоприймач окремостоячий для E.S.E., 24 м</t>
  </si>
  <si>
    <t>Блискавкоприймач окремостоячий для E.S.E., 25 м</t>
  </si>
  <si>
    <t>Блискавкоприймач окремостоячий для E.S.E., 26 м</t>
  </si>
  <si>
    <r>
      <t xml:space="preserve">секція: </t>
    </r>
    <r>
      <rPr>
        <b/>
        <sz val="8.5"/>
        <color rgb="FF767171"/>
        <rFont val="Calibri"/>
        <family val="2"/>
        <charset val="204"/>
      </rPr>
      <t xml:space="preserve">6 м, </t>
    </r>
    <r>
      <rPr>
        <sz val="8.5"/>
        <color rgb="FF767171"/>
        <rFont val="Calibri"/>
        <family val="2"/>
        <charset val="204"/>
      </rPr>
      <t>підходить для влаштування</t>
    </r>
    <r>
      <rPr>
        <b/>
        <sz val="8.5"/>
        <color rgb="FF767171"/>
        <rFont val="Calibri"/>
        <family val="2"/>
        <charset val="204"/>
      </rPr>
      <t xml:space="preserve"> Gromostar E.S.E.</t>
    </r>
  </si>
  <si>
    <r>
      <t xml:space="preserve">секції: </t>
    </r>
    <r>
      <rPr>
        <b/>
        <sz val="8.5"/>
        <color rgb="FF767171"/>
        <rFont val="Calibri"/>
        <family val="2"/>
        <charset val="204"/>
      </rPr>
      <t xml:space="preserve">6+1 м, </t>
    </r>
    <r>
      <rPr>
        <sz val="8.5"/>
        <color rgb="FF767171"/>
        <rFont val="Calibri"/>
        <family val="2"/>
        <charset val="204"/>
      </rPr>
      <t>підходить для влаштування</t>
    </r>
    <r>
      <rPr>
        <b/>
        <sz val="8.5"/>
        <color rgb="FF767171"/>
        <rFont val="Calibri"/>
        <family val="2"/>
        <charset val="204"/>
      </rPr>
      <t xml:space="preserve"> Gromostar E.S.E.</t>
    </r>
  </si>
  <si>
    <r>
      <t xml:space="preserve">секції: </t>
    </r>
    <r>
      <rPr>
        <b/>
        <sz val="8.5"/>
        <color rgb="FF767171"/>
        <rFont val="Calibri"/>
        <family val="2"/>
        <charset val="204"/>
      </rPr>
      <t>6+2 м</t>
    </r>
    <r>
      <rPr>
        <sz val="8.5"/>
        <color rgb="FF767171"/>
        <rFont val="Calibri"/>
        <family val="2"/>
        <charset val="204"/>
      </rPr>
      <t>, підходить для влаштування</t>
    </r>
    <r>
      <rPr>
        <b/>
        <sz val="8.5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</si>
  <si>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3+6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</si>
  <si>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3+6+1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</si>
  <si>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3+6+2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</si>
  <si>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6+6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</si>
  <si>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6+6+1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</si>
  <si>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6+6+2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</si>
  <si>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3+6+6 м</t>
    </r>
    <r>
      <rPr>
        <sz val="8.5"/>
        <color rgb="FF767171"/>
        <rFont val="Calibri"/>
        <family val="2"/>
        <charset val="204"/>
      </rPr>
      <t>, підходить для влаштування</t>
    </r>
    <r>
      <rPr>
        <b/>
        <sz val="8.5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</si>
  <si>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3+6+6+1 м</t>
    </r>
    <r>
      <rPr>
        <sz val="8.5"/>
        <color rgb="FF767171"/>
        <rFont val="Calibri"/>
        <family val="2"/>
        <charset val="204"/>
      </rPr>
      <t>, підходить для влаштування</t>
    </r>
    <r>
      <rPr>
        <b/>
        <sz val="8.5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</si>
  <si>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3+6+6+2 м</t>
    </r>
    <r>
      <rPr>
        <sz val="8.5"/>
        <color rgb="FF767171"/>
        <rFont val="Calibri"/>
        <family val="2"/>
        <charset val="204"/>
      </rPr>
      <t>, підходить для влаштування</t>
    </r>
    <r>
      <rPr>
        <b/>
        <sz val="8.5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</si>
  <si>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6+6+6 м</t>
    </r>
    <r>
      <rPr>
        <sz val="8.5"/>
        <color rgb="FF767171"/>
        <rFont val="Calibri"/>
        <family val="2"/>
        <charset val="204"/>
      </rPr>
      <t>, підходить для влаштування</t>
    </r>
    <r>
      <rPr>
        <b/>
        <sz val="8.5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</si>
  <si>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6+6+6+1 м</t>
    </r>
    <r>
      <rPr>
        <sz val="8.5"/>
        <color rgb="FF767171"/>
        <rFont val="Calibri"/>
        <family val="2"/>
        <charset val="204"/>
      </rPr>
      <t>, підходить для влаштування</t>
    </r>
    <r>
      <rPr>
        <b/>
        <sz val="8.5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</si>
  <si>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6+6+6+2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</si>
  <si>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3+6+6+6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</si>
  <si>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3+6+6+6+1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</si>
  <si>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3+6+6+6+2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</si>
  <si>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6+6+6+6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</si>
  <si>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6+6+6+6+1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</si>
  <si>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.5"/>
        <color rgb="FF767171"/>
        <rFont val="Calibri"/>
        <family val="2"/>
        <charset val="204"/>
      </rPr>
      <t xml:space="preserve"> 6+6+6+6+2 м</t>
    </r>
    <r>
      <rPr>
        <sz val="8.5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.5"/>
        <color rgb="FF767171"/>
        <rFont val="Calibri"/>
        <family val="2"/>
        <charset val="204"/>
      </rPr>
      <t>Gromostar E.S.E</t>
    </r>
    <r>
      <rPr>
        <sz val="8.5"/>
        <color rgb="FF767171"/>
        <rFont val="Calibri"/>
        <family val="2"/>
        <charset val="204"/>
      </rPr>
      <t>.</t>
    </r>
  </si>
  <si>
    <t>АНКЕРНІ ЗАКЛАДНІ ДЛЯ ОБП</t>
  </si>
  <si>
    <r>
      <t xml:space="preserve">для влаштування фундаменту до </t>
    </r>
    <r>
      <rPr>
        <b/>
        <sz val="8.5"/>
        <color rgb="FF767171"/>
        <rFont val="Calibri"/>
        <family val="2"/>
        <charset val="204"/>
      </rPr>
      <t>М-20/11..16</t>
    </r>
    <r>
      <rPr>
        <sz val="8.5"/>
        <color rgb="FF767171"/>
        <rFont val="Calibri"/>
        <family val="2"/>
        <charset val="204"/>
      </rPr>
      <t xml:space="preserve"> або </t>
    </r>
    <r>
      <rPr>
        <b/>
        <sz val="8.5"/>
        <color rgb="FF767171"/>
        <rFont val="Calibri"/>
        <family val="2"/>
        <charset val="204"/>
      </rPr>
      <t>М-22/09..14</t>
    </r>
  </si>
  <si>
    <r>
      <t xml:space="preserve">для влаштування фундаменту до </t>
    </r>
    <r>
      <rPr>
        <b/>
        <sz val="8.5"/>
        <color rgb="FF767171"/>
        <rFont val="Calibri"/>
        <family val="2"/>
        <charset val="204"/>
      </rPr>
      <t>М-20/17..22</t>
    </r>
    <r>
      <rPr>
        <sz val="8.5"/>
        <color rgb="FF767171"/>
        <rFont val="Calibri"/>
        <family val="2"/>
        <charset val="204"/>
      </rPr>
      <t xml:space="preserve"> або </t>
    </r>
    <r>
      <rPr>
        <b/>
        <sz val="8.5"/>
        <color rgb="FF767171"/>
        <rFont val="Calibri"/>
        <family val="2"/>
        <charset val="204"/>
      </rPr>
      <t>М-22/15..20</t>
    </r>
  </si>
  <si>
    <r>
      <t xml:space="preserve">для влаштування фундаменту до </t>
    </r>
    <r>
      <rPr>
        <b/>
        <sz val="8.5"/>
        <color rgb="FF767171"/>
        <rFont val="Calibri"/>
        <family val="2"/>
        <charset val="204"/>
      </rPr>
      <t>М-20/08..10</t>
    </r>
    <r>
      <rPr>
        <sz val="8.5"/>
        <color rgb="FF767171"/>
        <rFont val="Calibri"/>
        <family val="2"/>
        <charset val="204"/>
      </rPr>
      <t xml:space="preserve"> або </t>
    </r>
    <r>
      <rPr>
        <b/>
        <sz val="8.5"/>
        <color rgb="FF767171"/>
        <rFont val="Calibri"/>
        <family val="2"/>
        <charset val="204"/>
      </rPr>
      <t>М-22/06..08</t>
    </r>
  </si>
  <si>
    <r>
      <t xml:space="preserve">для влаштування фундаменту до </t>
    </r>
    <r>
      <rPr>
        <b/>
        <sz val="8.5"/>
        <color rgb="FF767171"/>
        <rFont val="Calibri"/>
        <family val="2"/>
        <charset val="204"/>
      </rPr>
      <t>М-20/23..28</t>
    </r>
    <r>
      <rPr>
        <sz val="8.5"/>
        <color rgb="FF767171"/>
        <rFont val="Calibri"/>
        <family val="2"/>
        <charset val="204"/>
      </rPr>
      <t xml:space="preserve"> або </t>
    </r>
    <r>
      <rPr>
        <b/>
        <sz val="8.5"/>
        <color rgb="FF767171"/>
        <rFont val="Calibri"/>
        <family val="2"/>
        <charset val="204"/>
      </rPr>
      <t>М-22/21..26</t>
    </r>
  </si>
  <si>
    <t>Окремостоячі блискавкоприймачі виконані з гарячеоцинкованої сталі. Довжина найдовшої частини - 6 м, з'єднання частин між собою - фланцеве. 
Термін виготовлення блискавкоприймачів - до 20 робочих днів. Для влаштування бетонного фундаменту використати анкерну закладну.</t>
  </si>
  <si>
    <t>Анкерні закладні використовуються для влаштування бетонного фундаменту для ОБП.
Термін виготовлення анкерної закладної - до 10 робочих днів.</t>
  </si>
  <si>
    <t>К-930</t>
  </si>
  <si>
    <t>Спрей цинковий, 400 мл</t>
  </si>
  <si>
    <t>для захисту непокритих металевих елементів</t>
  </si>
  <si>
    <t>А-04</t>
  </si>
  <si>
    <t>Реєстратор ударів блискавки</t>
  </si>
  <si>
    <t>Реєстратор ударів блискавки FS-LSC</t>
  </si>
  <si>
    <t>A-04</t>
  </si>
  <si>
    <t>• Використовується для реєстрації ударів блискавки у зовнішню LPS
• може використовуватись для класичних LPS та E.S.E.</t>
  </si>
  <si>
    <t>електронний лічильник для реєстрації ударів блискавки</t>
  </si>
  <si>
    <t>Комплект стержневого уземлювача ø20, 3 м</t>
  </si>
  <si>
    <t>Оцинкована смуга та дріт поставляються бухтами. Вага бухт 50 кг</t>
  </si>
  <si>
    <r>
      <t xml:space="preserve">• </t>
    </r>
    <r>
      <rPr>
        <sz val="9"/>
        <color rgb="FF767171"/>
        <rFont val="Calibri"/>
        <family val="2"/>
        <charset val="204"/>
      </rPr>
      <t xml:space="preserve">призначений для хрестового з’єднання  дроту ø 8..10 мм 
</t>
    </r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>надійне закріплення дроту 4-ма болтами</t>
    </r>
  </si>
  <si>
    <t>FT</t>
  </si>
  <si>
    <t>K-303</t>
  </si>
  <si>
    <t>Стрічка ПВХ мембрани 300х50 мм</t>
  </si>
  <si>
    <t>для кріплення тримача Н-302/Н-303 до мембранної покрівлі</t>
  </si>
  <si>
    <t>Підкладка для бетонних основ</t>
  </si>
  <si>
    <t>для захисту покрівлі при встановленні БП з бет. основою</t>
  </si>
  <si>
    <t>K-304</t>
  </si>
  <si>
    <t>Ізольований тримач блискавкоприймача d16 L-750</t>
  </si>
  <si>
    <t>щогла L=3000 + 4 ізоляційних штанги + затискач та дріт</t>
  </si>
  <si>
    <t>FLP-12,5 V/4</t>
  </si>
  <si>
    <t>FLP-B+C MAXI V/2</t>
  </si>
  <si>
    <t>FLP-B+C MAXI V/4</t>
  </si>
  <si>
    <t>Для мережі</t>
  </si>
  <si>
    <t>FLP-12,5 V/2</t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</si>
  <si>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00B050"/>
        <rFont val="Calibri"/>
        <family val="2"/>
        <charset val="204"/>
      </rPr>
      <t>PEN</t>
    </r>
    <r>
      <rPr>
        <b/>
        <sz val="10"/>
        <color rgb="FF262626"/>
        <rFont val="Calibri"/>
        <family val="2"/>
        <charset val="204"/>
      </rPr>
      <t xml:space="preserve">
</t>
    </r>
    <r>
      <rPr>
        <sz val="10"/>
        <color rgb="FF262626"/>
        <rFont val="Calibri"/>
        <family val="2"/>
        <charset val="204"/>
      </rPr>
      <t>1Ф /</t>
    </r>
    <r>
      <rPr>
        <b/>
        <sz val="10"/>
        <color rgb="FF262626"/>
        <rFont val="Calibri"/>
        <family val="2"/>
        <charset val="204"/>
      </rPr>
      <t xml:space="preserve">  </t>
    </r>
    <r>
      <rPr>
        <sz val="10"/>
        <color rgb="FF262626"/>
        <rFont val="Calibri"/>
        <family val="2"/>
        <charset val="204"/>
      </rPr>
      <t>TN-C, TN-C-S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</si>
  <si>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theme="8"/>
        <rFont val="Calibri"/>
        <family val="2"/>
        <charset val="204"/>
      </rPr>
      <t>N</t>
    </r>
    <r>
      <rPr>
        <sz val="10"/>
        <color rgb="FF262626"/>
        <rFont val="Calibri"/>
        <family val="2"/>
        <charset val="204"/>
      </rPr>
      <t xml:space="preserve">
1Ф / TТ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</si>
  <si>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theme="8"/>
        <rFont val="Calibri"/>
        <family val="2"/>
        <charset val="204"/>
      </rPr>
      <t>N</t>
    </r>
    <r>
      <rPr>
        <sz val="10"/>
        <rFont val="Calibri"/>
        <family val="2"/>
        <charset val="204"/>
      </rPr>
      <t>+</t>
    </r>
    <r>
      <rPr>
        <b/>
        <sz val="10"/>
        <color rgb="FF00B050"/>
        <rFont val="Calibri"/>
        <family val="2"/>
        <charset val="204"/>
      </rPr>
      <t>PE</t>
    </r>
    <r>
      <rPr>
        <sz val="10"/>
        <color rgb="FF262626"/>
        <rFont val="Calibri"/>
        <family val="2"/>
        <charset val="204"/>
      </rPr>
      <t xml:space="preserve">
1Ф / TN-S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</si>
  <si>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L2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L3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00B050"/>
        <rFont val="Calibri"/>
        <family val="2"/>
        <charset val="204"/>
      </rPr>
      <t>PEN</t>
    </r>
    <r>
      <rPr>
        <b/>
        <sz val="10"/>
        <color rgb="FF262626"/>
        <rFont val="Calibri"/>
        <family val="2"/>
        <charset val="204"/>
      </rPr>
      <t xml:space="preserve">
</t>
    </r>
    <r>
      <rPr>
        <sz val="10"/>
        <color rgb="FF262626"/>
        <rFont val="Calibri"/>
        <family val="2"/>
        <charset val="204"/>
      </rPr>
      <t>3Ф /</t>
    </r>
    <r>
      <rPr>
        <b/>
        <sz val="10"/>
        <color rgb="FF262626"/>
        <rFont val="Calibri"/>
        <family val="2"/>
        <charset val="204"/>
      </rPr>
      <t xml:space="preserve">  </t>
    </r>
    <r>
      <rPr>
        <sz val="10"/>
        <color rgb="FF262626"/>
        <rFont val="Calibri"/>
        <family val="2"/>
        <charset val="204"/>
      </rPr>
      <t>TN-C, TN-C-S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</si>
  <si>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L2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L3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theme="8"/>
        <rFont val="Calibri"/>
        <family val="2"/>
        <charset val="204"/>
      </rPr>
      <t>N</t>
    </r>
    <r>
      <rPr>
        <sz val="10"/>
        <color rgb="FF262626"/>
        <rFont val="Calibri"/>
        <family val="2"/>
        <charset val="204"/>
      </rPr>
      <t xml:space="preserve">
3Ф / TТ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</si>
  <si>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L2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L3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theme="8"/>
        <rFont val="Calibri"/>
        <family val="2"/>
        <charset val="204"/>
      </rPr>
      <t>N</t>
    </r>
    <r>
      <rPr>
        <sz val="10"/>
        <rFont val="Calibri"/>
        <family val="2"/>
        <charset val="204"/>
      </rPr>
      <t>+</t>
    </r>
    <r>
      <rPr>
        <b/>
        <sz val="10"/>
        <color rgb="FF00B050"/>
        <rFont val="Calibri"/>
        <family val="2"/>
        <charset val="204"/>
      </rPr>
      <t>PE</t>
    </r>
    <r>
      <rPr>
        <sz val="10"/>
        <color rgb="FF262626"/>
        <rFont val="Calibri"/>
        <family val="2"/>
        <charset val="204"/>
      </rPr>
      <t xml:space="preserve">
3Ф / TN-S</t>
    </r>
  </si>
  <si>
    <r>
      <t xml:space="preserve">          </t>
    </r>
    <r>
      <rPr>
        <sz val="12"/>
        <color theme="0"/>
        <rFont val="Calibri"/>
        <family val="2"/>
        <charset val="204"/>
      </rPr>
      <t xml:space="preserve">   Силові мережі низької напруги  - 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Iimp=12,5 kA</t>
    </r>
    <r>
      <rPr>
        <sz val="12"/>
        <color theme="0"/>
        <rFont val="Calibri"/>
        <family val="2"/>
        <charset val="204"/>
      </rPr>
      <t xml:space="preserve">  - 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 xml:space="preserve">КЛАС 1+2 </t>
    </r>
    <r>
      <rPr>
        <sz val="12"/>
        <color rgb="FFFFFF00"/>
        <rFont val="Calibri"/>
        <family val="2"/>
        <charset val="204"/>
      </rPr>
      <t>(+3)</t>
    </r>
    <r>
      <rPr>
        <b/>
        <sz val="12"/>
        <color theme="0"/>
        <rFont val="Calibri"/>
        <family val="2"/>
        <charset val="204"/>
      </rPr>
      <t xml:space="preserve"> </t>
    </r>
    <r>
      <rPr>
        <sz val="12"/>
        <color theme="0"/>
        <rFont val="Calibri"/>
        <family val="2"/>
        <charset val="204"/>
      </rPr>
      <t xml:space="preserve"> -  Версії для приватного будинку</t>
    </r>
  </si>
  <si>
    <r>
      <t xml:space="preserve">          </t>
    </r>
    <r>
      <rPr>
        <sz val="12"/>
        <color theme="0"/>
        <rFont val="Calibri"/>
        <family val="2"/>
        <charset val="204"/>
      </rPr>
      <t xml:space="preserve">   Силові мережі низької напруги  - </t>
    </r>
    <r>
      <rPr>
        <sz val="12"/>
        <color theme="5" tint="0.39997558519241921"/>
        <rFont val="Calibri"/>
        <family val="2"/>
        <charset val="204"/>
      </rPr>
      <t xml:space="preserve"> </t>
    </r>
    <r>
      <rPr>
        <b/>
        <sz val="12"/>
        <color theme="5" tint="0.39997558519241921"/>
        <rFont val="Calibri"/>
        <family val="2"/>
        <charset val="204"/>
      </rPr>
      <t>Iimp=15 kA</t>
    </r>
    <r>
      <rPr>
        <sz val="12"/>
        <color theme="5" tint="0.39997558519241921"/>
        <rFont val="Calibri"/>
        <family val="2"/>
        <charset val="204"/>
      </rPr>
      <t xml:space="preserve">  - </t>
    </r>
    <r>
      <rPr>
        <b/>
        <sz val="12"/>
        <color theme="5" tint="0.39997558519241921"/>
        <rFont val="Calibri"/>
        <family val="2"/>
        <charset val="204"/>
      </rPr>
      <t xml:space="preserve"> КЛАС 1+2</t>
    </r>
    <r>
      <rPr>
        <b/>
        <sz val="12"/>
        <color theme="0"/>
        <rFont val="Calibri"/>
        <family val="2"/>
        <charset val="204"/>
      </rPr>
      <t xml:space="preserve"> </t>
    </r>
    <r>
      <rPr>
        <sz val="12"/>
        <color theme="0"/>
        <rFont val="Calibri"/>
        <family val="2"/>
        <charset val="204"/>
      </rPr>
      <t xml:space="preserve"> -  Версії для житлових та адміністративних будівель</t>
    </r>
  </si>
  <si>
    <t>FLP-15 VН/1S</t>
  </si>
  <si>
    <t>FLP-15 VH/1S+1</t>
  </si>
  <si>
    <t>FLP-15 VH/3S</t>
  </si>
  <si>
    <t>FLP-15 VH/3S+1</t>
  </si>
  <si>
    <t>FLP-15 VH/4S</t>
  </si>
  <si>
    <t>15 kA</t>
  </si>
  <si>
    <r>
      <t xml:space="preserve">  </t>
    </r>
    <r>
      <rPr>
        <sz val="12"/>
        <color theme="0"/>
        <rFont val="Calibri"/>
        <family val="2"/>
        <charset val="204"/>
      </rPr>
      <t xml:space="preserve">           Силові мережі низької напруги  - 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Iimp=25 kA</t>
    </r>
    <r>
      <rPr>
        <sz val="12"/>
        <color theme="0"/>
        <rFont val="Calibri"/>
        <family val="2"/>
        <charset val="204"/>
      </rPr>
      <t xml:space="preserve">  -  </t>
    </r>
    <r>
      <rPr>
        <b/>
        <sz val="12"/>
        <color rgb="FFFFFF00"/>
        <rFont val="Calibri"/>
        <family val="2"/>
        <charset val="204"/>
      </rPr>
      <t>КЛАС 1+2</t>
    </r>
    <r>
      <rPr>
        <b/>
        <sz val="12"/>
        <color theme="0"/>
        <rFont val="Calibri"/>
        <family val="2"/>
        <charset val="204"/>
      </rPr>
      <t xml:space="preserve">  -  </t>
    </r>
    <r>
      <rPr>
        <sz val="12"/>
        <color theme="0"/>
        <rFont val="Calibri"/>
        <family val="2"/>
        <charset val="204"/>
      </rPr>
      <t>Промислова серія</t>
    </r>
  </si>
  <si>
    <t>FLP-B+C MAXI V/3</t>
  </si>
  <si>
    <t>FLP-B+C MAXI V/3+1</t>
  </si>
  <si>
    <t>25 kA</t>
  </si>
  <si>
    <r>
      <rPr>
        <sz val="10"/>
        <color theme="8"/>
        <rFont val="Calibri"/>
        <family val="2"/>
        <charset val="204"/>
      </rPr>
      <t xml:space="preserve">       </t>
    </r>
    <r>
      <rPr>
        <sz val="10"/>
        <color theme="8" tint="-0.249977111117893"/>
        <rFont val="Calibri"/>
        <family val="2"/>
        <charset val="204"/>
      </rPr>
      <t>●</t>
    </r>
    <r>
      <rPr>
        <sz val="10"/>
        <color rgb="FF404040"/>
        <rFont val="Calibri"/>
        <family val="2"/>
        <charset val="204"/>
      </rPr>
      <t xml:space="preserve"> (032) 2420407,  (098) 306 3293, (050) 223 3090   </t>
    </r>
    <r>
      <rPr>
        <sz val="10"/>
        <color theme="8" tint="-0.249977111117893"/>
        <rFont val="Calibri"/>
        <family val="2"/>
        <charset val="204"/>
      </rPr>
      <t>●</t>
    </r>
    <r>
      <rPr>
        <sz val="10"/>
        <color rgb="FF404040"/>
        <rFont val="Calibri"/>
        <family val="2"/>
        <charset val="204"/>
      </rPr>
      <t xml:space="preserve"> sales@tdsb.com.ua</t>
    </r>
  </si>
  <si>
    <t>1Ф</t>
  </si>
  <si>
    <t>3Ф</t>
  </si>
  <si>
    <t>M-05/110</t>
  </si>
  <si>
    <t>Блискавкоприймач 11 м на тринозі</t>
  </si>
  <si>
    <t>M-05/120</t>
  </si>
  <si>
    <t>M-05/140</t>
  </si>
  <si>
    <t>M-05/160</t>
  </si>
  <si>
    <t>Блискавкоприймач 12 м на 6-нозі</t>
  </si>
  <si>
    <t>в комплекті 6-нога з 9-ма бет.осн., злучник та розтяжки</t>
  </si>
  <si>
    <t>Блискавкоприймач 14 м на 6-нозі</t>
  </si>
  <si>
    <t>в комплекті 6-нога з 12-ма бет.осн., злучник та розтяжки</t>
  </si>
  <si>
    <t>в комплекті 6-нога з 15-ма бет.осн., злучник та розтяжки</t>
  </si>
  <si>
    <t>Блискавкоприймач 16 м на 6-нозі</t>
  </si>
  <si>
    <t>M-05/92</t>
  </si>
  <si>
    <t>Щогла активного блискавкоприймача 
9 м на тринозі</t>
  </si>
  <si>
    <t>Курс EUR міжбанк</t>
  </si>
  <si>
    <r>
      <t xml:space="preserve">* Вартість блискавкоприймачів E.S.E. визначається відповідно до курсу євро </t>
    </r>
    <r>
      <rPr>
        <b/>
        <i/>
        <u/>
        <sz val="10.5"/>
        <color rgb="FF3B3838"/>
        <rFont val="Calibri"/>
        <family val="2"/>
        <charset val="204"/>
      </rPr>
      <t>по міжбанку</t>
    </r>
    <r>
      <rPr>
        <b/>
        <i/>
        <sz val="10.5"/>
        <color rgb="FF3B3838"/>
        <rFont val="Calibri"/>
        <family val="2"/>
        <charset val="204"/>
      </rPr>
      <t xml:space="preserve"> на день оплати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</si>
</sst>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₴_-;\-* #,##0.00\₴_-;_-* \-??\₴_-;_-@_-"/>
    <numFmt numFmtId="165" formatCode="_-* #,##0.00\ [$€-1]_-;\-* #,##0.00\ [$€-1]_-;_-* \-??\ [$€-1]_-;_-@_-"/>
    <numFmt numFmtId="166" formatCode="_-* #,##0.00_р_._-;\-* #,##0.00_р_._-;_-* \-??_р_._-;_-@"/>
    <numFmt numFmtId="167" formatCode="dd\,mmm"/>
    <numFmt numFmtId="168" formatCode="#,##0.000"/>
    <numFmt numFmtId="169" formatCode="0.000"/>
  </numFmts>
  <fonts count="264" x14ac:knownFonts="1">
    <font>
      <sz val="10"/>
      <name val="Arial Cyr"/>
      <charset val="204"/>
    </font>
    <font>
      <b/>
      <sz val="12"/>
      <color rgb="FF262626"/>
      <name val="Verdana"/>
      <family val="2"/>
      <charset val="204"/>
    </font>
    <font>
      <sz val="12"/>
      <color rgb="FF404040"/>
      <name val="Verdana"/>
      <family val="2"/>
      <charset val="204"/>
    </font>
    <font>
      <sz val="8"/>
      <color rgb="FF0070C0"/>
      <name val="Verdana"/>
      <family val="2"/>
      <charset val="204"/>
    </font>
    <font>
      <sz val="12"/>
      <name val="Verdana"/>
      <family val="2"/>
      <charset val="204"/>
    </font>
    <font>
      <sz val="12"/>
      <color rgb="FF5B9BD5"/>
      <name val="Arial Cyr"/>
      <charset val="204"/>
    </font>
    <font>
      <b/>
      <u/>
      <sz val="10"/>
      <color rgb="FF80808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1F4E79"/>
      <name val="Verdana"/>
      <family val="2"/>
      <charset val="204"/>
    </font>
    <font>
      <b/>
      <sz val="12"/>
      <name val="Verdana"/>
      <family val="2"/>
      <charset val="204"/>
    </font>
    <font>
      <sz val="9"/>
      <color rgb="FFF2F2F2"/>
      <name val="Calibri"/>
      <family val="2"/>
      <charset val="204"/>
    </font>
    <font>
      <sz val="9"/>
      <color rgb="FF404040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rgb="FFFFFFFF"/>
      <name val="Calibri"/>
      <family val="2"/>
      <charset val="204"/>
    </font>
    <font>
      <sz val="8"/>
      <color rgb="FF000000"/>
      <name val="Calibri"/>
      <family val="2"/>
      <charset val="204"/>
    </font>
    <font>
      <sz val="7.5"/>
      <color rgb="FF000000"/>
      <name val="Calibri"/>
      <family val="2"/>
      <charset val="204"/>
    </font>
    <font>
      <b/>
      <sz val="7.5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10"/>
      <color rgb="FF808080"/>
      <name val="Calibri"/>
      <family val="2"/>
      <charset val="204"/>
    </font>
    <font>
      <b/>
      <sz val="8"/>
      <color rgb="FF9DC3E6"/>
      <name val="Verdana"/>
      <family val="2"/>
      <charset val="204"/>
    </font>
    <font>
      <b/>
      <sz val="16"/>
      <color rgb="FF262626"/>
      <name val="Arial"/>
      <family val="2"/>
      <charset val="204"/>
    </font>
    <font>
      <b/>
      <sz val="30"/>
      <name val="Arabic Typesetting"/>
      <family val="4"/>
      <charset val="1"/>
    </font>
    <font>
      <sz val="12"/>
      <color rgb="FF0D0D0D"/>
      <name val="Calibri"/>
      <family val="2"/>
      <charset val="204"/>
    </font>
    <font>
      <b/>
      <sz val="11"/>
      <color rgb="FF0D0D0D"/>
      <name val="Calibri"/>
      <family val="2"/>
      <charset val="204"/>
    </font>
    <font>
      <sz val="9"/>
      <color rgb="FF0D0D0D"/>
      <name val="Calibri"/>
      <family val="2"/>
      <charset val="204"/>
    </font>
    <font>
      <b/>
      <sz val="10"/>
      <color rgb="FF0D0D0D"/>
      <name val="Arial"/>
      <family val="2"/>
      <charset val="204"/>
    </font>
    <font>
      <b/>
      <sz val="10"/>
      <name val="Arial"/>
      <family val="2"/>
      <charset val="204"/>
    </font>
    <font>
      <sz val="9"/>
      <color rgb="FF00B050"/>
      <name val="Arial"/>
      <family val="2"/>
      <charset val="204"/>
    </font>
    <font>
      <b/>
      <sz val="11"/>
      <color rgb="FF3B3838"/>
      <name val="Calibri"/>
      <family val="2"/>
      <charset val="204"/>
    </font>
    <font>
      <sz val="9"/>
      <color rgb="FF3B3838"/>
      <name val="Calibri"/>
      <family val="2"/>
      <charset val="204"/>
    </font>
    <font>
      <b/>
      <sz val="9"/>
      <color rgb="FF3B3838"/>
      <name val="Arial"/>
      <family val="2"/>
      <charset val="204"/>
    </font>
    <font>
      <b/>
      <sz val="10"/>
      <color rgb="FF3B3838"/>
      <name val="Arial"/>
      <family val="2"/>
      <charset val="204"/>
    </font>
    <font>
      <sz val="9"/>
      <color rgb="FFA9D18E"/>
      <name val="Arial"/>
      <family val="2"/>
      <charset val="204"/>
    </font>
    <font>
      <sz val="10"/>
      <name val="Verdana"/>
      <family val="2"/>
      <charset val="204"/>
    </font>
    <font>
      <sz val="9"/>
      <color rgb="FFD9D9D9"/>
      <name val="Calibri"/>
      <family val="2"/>
      <charset val="204"/>
    </font>
    <font>
      <sz val="9"/>
      <color rgb="FF767171"/>
      <name val="Calibri"/>
      <family val="2"/>
      <charset val="204"/>
    </font>
    <font>
      <sz val="9"/>
      <color rgb="FF1F4E79"/>
      <name val="Calibri"/>
      <family val="2"/>
      <charset val="204"/>
    </font>
    <font>
      <sz val="10"/>
      <name val="Arial"/>
      <family val="2"/>
      <charset val="204"/>
    </font>
    <font>
      <sz val="9"/>
      <color rgb="FF843C0B"/>
      <name val="Calibri"/>
      <family val="2"/>
      <charset val="204"/>
    </font>
    <font>
      <sz val="8"/>
      <color rgb="FF843C0B"/>
      <name val="Calibri"/>
      <family val="2"/>
      <charset val="204"/>
    </font>
    <font>
      <b/>
      <sz val="10"/>
      <color rgb="FF843C0B"/>
      <name val="Arial"/>
      <family val="2"/>
      <charset val="204"/>
    </font>
    <font>
      <b/>
      <sz val="10"/>
      <color rgb="FF0D0D0D"/>
      <name val="Calibri"/>
      <family val="2"/>
      <charset val="204"/>
    </font>
    <font>
      <b/>
      <sz val="11"/>
      <color rgb="FF1F4E79"/>
      <name val="Calibri"/>
      <family val="2"/>
      <charset val="204"/>
    </font>
    <font>
      <b/>
      <sz val="11"/>
      <color rgb="FF843C0B"/>
      <name val="Calibri"/>
      <family val="2"/>
      <charset val="204"/>
    </font>
    <font>
      <sz val="9"/>
      <color rgb="FFED7D31"/>
      <name val="Arial"/>
      <family val="2"/>
      <charset val="204"/>
    </font>
    <font>
      <sz val="10"/>
      <color rgb="FF0D0D0D"/>
      <name val="Calibri"/>
      <family val="2"/>
      <charset val="204"/>
    </font>
    <font>
      <sz val="8"/>
      <color rgb="FF3B3838"/>
      <name val="Calibri"/>
      <family val="2"/>
      <charset val="204"/>
    </font>
    <font>
      <sz val="8"/>
      <color rgb="FF0D0D0D"/>
      <name val="Calibri"/>
      <family val="2"/>
      <charset val="204"/>
    </font>
    <font>
      <sz val="11.5"/>
      <color rgb="FF0D0D0D"/>
      <name val="Calibri"/>
      <family val="2"/>
      <charset val="204"/>
    </font>
    <font>
      <b/>
      <sz val="11"/>
      <color rgb="FF1C1C1C"/>
      <name val="Calibri"/>
      <family val="2"/>
      <charset val="204"/>
    </font>
    <font>
      <sz val="9"/>
      <color rgb="FF1C1C1C"/>
      <name val="Calibri"/>
      <family val="2"/>
      <charset val="204"/>
    </font>
    <font>
      <b/>
      <sz val="10"/>
      <color rgb="FF1C1C1C"/>
      <name val="Calibri"/>
      <family val="2"/>
      <charset val="204"/>
    </font>
    <font>
      <b/>
      <sz val="10"/>
      <color rgb="FF262626"/>
      <name val="Arial"/>
      <family val="2"/>
      <charset val="204"/>
    </font>
    <font>
      <sz val="7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203864"/>
      <name val="Calibri"/>
      <family val="2"/>
      <charset val="204"/>
    </font>
    <font>
      <sz val="9"/>
      <color rgb="FF203864"/>
      <name val="Calibri"/>
      <family val="2"/>
      <charset val="204"/>
    </font>
    <font>
      <sz val="8"/>
      <color rgb="FF203864"/>
      <name val="Calibri"/>
      <family val="2"/>
      <charset val="204"/>
    </font>
    <font>
      <b/>
      <sz val="10"/>
      <color rgb="FF203864"/>
      <name val="Arial"/>
      <family val="2"/>
      <charset val="204"/>
    </font>
    <font>
      <b/>
      <sz val="9"/>
      <color rgb="FF666666"/>
      <name val="Calibri"/>
      <family val="2"/>
      <charset val="204"/>
    </font>
    <font>
      <b/>
      <sz val="9"/>
      <color rgb="FF44546A"/>
      <name val="Calibri"/>
      <family val="2"/>
      <charset val="204"/>
    </font>
    <font>
      <sz val="9"/>
      <color rgb="FF262626"/>
      <name val="Calibri"/>
      <family val="2"/>
      <charset val="204"/>
    </font>
    <font>
      <sz val="9"/>
      <color rgb="FFED7D31"/>
      <name val="Calibri"/>
      <family val="2"/>
      <charset val="204"/>
    </font>
    <font>
      <b/>
      <sz val="9"/>
      <color rgb="FF1C1C1C"/>
      <name val="Calibri"/>
      <family val="2"/>
      <charset val="204"/>
    </font>
    <font>
      <b/>
      <sz val="9"/>
      <color rgb="FF203864"/>
      <name val="Calibri"/>
      <family val="2"/>
      <charset val="204"/>
    </font>
    <font>
      <b/>
      <sz val="9"/>
      <color rgb="FF993300"/>
      <name val="Calibri"/>
      <family val="2"/>
      <charset val="204"/>
    </font>
    <font>
      <sz val="9"/>
      <color rgb="FF993300"/>
      <name val="Calibri"/>
      <family val="2"/>
      <charset val="204"/>
    </font>
    <font>
      <b/>
      <sz val="9"/>
      <color rgb="FF2E75B6"/>
      <name val="Calibri"/>
      <family val="2"/>
      <charset val="204"/>
    </font>
    <font>
      <sz val="9"/>
      <color rgb="FF2E75B6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sz val="11"/>
      <color rgb="FF0D0D0D"/>
      <name val="Calibri"/>
      <family val="2"/>
      <charset val="204"/>
    </font>
    <font>
      <sz val="7"/>
      <color rgb="FFFF0000"/>
      <name val="Verdana"/>
      <family val="2"/>
      <charset val="204"/>
    </font>
    <font>
      <sz val="8"/>
      <color rgb="FF1C1C1C"/>
      <name val="Calibri"/>
      <family val="2"/>
      <charset val="204"/>
    </font>
    <font>
      <b/>
      <sz val="10"/>
      <color rgb="FF1F4E79"/>
      <name val="Calibri"/>
      <family val="2"/>
      <charset val="204"/>
    </font>
    <font>
      <b/>
      <sz val="11"/>
      <color rgb="FF262626"/>
      <name val="Calibri"/>
      <family val="2"/>
      <charset val="204"/>
    </font>
    <font>
      <b/>
      <sz val="10"/>
      <color rgb="FF262626"/>
      <name val="Calibri"/>
      <family val="2"/>
      <charset val="204"/>
    </font>
    <font>
      <b/>
      <sz val="14"/>
      <color rgb="FF262626"/>
      <name val="Arial"/>
      <family val="2"/>
      <charset val="204"/>
    </font>
    <font>
      <b/>
      <sz val="11"/>
      <color rgb="FF2E75B6"/>
      <name val="Calibri"/>
      <family val="2"/>
      <charset val="204"/>
    </font>
    <font>
      <b/>
      <sz val="9"/>
      <color rgb="FFBFBFBF"/>
      <name val="Calibri"/>
      <family val="2"/>
      <charset val="204"/>
    </font>
    <font>
      <b/>
      <sz val="9"/>
      <color rgb="FF767171"/>
      <name val="Calibri"/>
      <family val="2"/>
      <charset val="204"/>
    </font>
    <font>
      <sz val="9"/>
      <color rgb="FFBFBFBF"/>
      <name val="Calibri"/>
      <family val="2"/>
      <charset val="204"/>
    </font>
    <font>
      <sz val="8"/>
      <color rgb="FFFF0000"/>
      <name val="Verdana"/>
      <family val="2"/>
      <charset val="204"/>
    </font>
    <font>
      <b/>
      <sz val="8"/>
      <color rgb="FF000000"/>
      <name val="Calibri"/>
      <family val="2"/>
      <charset val="204"/>
    </font>
    <font>
      <sz val="12"/>
      <color rgb="FF1C1C1C"/>
      <name val="Calibri"/>
      <family val="2"/>
      <charset val="204"/>
    </font>
    <font>
      <sz val="9"/>
      <color rgb="FF666666"/>
      <name val="Calibri"/>
      <family val="2"/>
      <charset val="204"/>
    </font>
    <font>
      <b/>
      <sz val="12"/>
      <color rgb="FF262626"/>
      <name val="Arial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181717"/>
      <name val="Arial"/>
      <family val="2"/>
      <charset val="204"/>
    </font>
    <font>
      <sz val="8"/>
      <color rgb="FF262626"/>
      <name val="Calibri"/>
      <family val="2"/>
      <charset val="204"/>
    </font>
    <font>
      <sz val="11"/>
      <color rgb="FF1C1C1C"/>
      <name val="Calibri"/>
      <family val="2"/>
      <charset val="204"/>
    </font>
    <font>
      <sz val="8.5"/>
      <color rgb="FF666666"/>
      <name val="Calibri"/>
      <family val="2"/>
      <charset val="204"/>
    </font>
    <font>
      <sz val="8"/>
      <color rgb="FF666666"/>
      <name val="Calibri"/>
      <family val="2"/>
      <charset val="204"/>
    </font>
    <font>
      <sz val="8"/>
      <color rgb="FFBF9000"/>
      <name val="Verdana"/>
      <family val="2"/>
      <charset val="204"/>
    </font>
    <font>
      <b/>
      <sz val="16"/>
      <color rgb="FFF2F2F2"/>
      <name val="Calibri"/>
      <family val="2"/>
      <charset val="204"/>
    </font>
    <font>
      <sz val="10"/>
      <color rgb="FFC00000"/>
      <name val="Arial Cyr"/>
      <charset val="204"/>
    </font>
    <font>
      <b/>
      <sz val="11"/>
      <color rgb="FF333F50"/>
      <name val="Calibri"/>
      <family val="2"/>
      <charset val="204"/>
    </font>
    <font>
      <sz val="10.5"/>
      <color rgb="FF0D0D0D"/>
      <name val="Calibri"/>
      <family val="2"/>
      <charset val="204"/>
    </font>
    <font>
      <b/>
      <sz val="10"/>
      <color rgb="FF1C1C1C"/>
      <name val="Arial"/>
      <family val="2"/>
      <charset val="204"/>
    </font>
    <font>
      <b/>
      <sz val="14"/>
      <color rgb="FF333F50"/>
      <name val="Calibri"/>
      <family val="2"/>
      <charset val="204"/>
    </font>
    <font>
      <b/>
      <sz val="12"/>
      <color rgb="FF333F50"/>
      <name val="Calibri"/>
      <family val="2"/>
      <charset val="204"/>
    </font>
    <font>
      <b/>
      <sz val="11"/>
      <color rgb="FF203864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808080"/>
      <name val="Calibri"/>
      <family val="2"/>
      <charset val="204"/>
    </font>
    <font>
      <b/>
      <sz val="13"/>
      <color rgb="FF262626"/>
      <name val="Arial"/>
      <family val="2"/>
      <charset val="204"/>
    </font>
    <font>
      <b/>
      <sz val="16"/>
      <color rgb="FF333F50"/>
      <name val="Calibri"/>
      <family val="2"/>
      <charset val="204"/>
    </font>
    <font>
      <sz val="9"/>
      <color rgb="FFFF0000"/>
      <name val="Verdana"/>
      <family val="2"/>
      <charset val="204"/>
    </font>
    <font>
      <sz val="8.5"/>
      <color rgb="FF767171"/>
      <name val="Calibri"/>
      <family val="2"/>
      <charset val="204"/>
    </font>
    <font>
      <sz val="11"/>
      <color rgb="FF000000"/>
      <name val="Calibri"/>
      <family val="2"/>
      <charset val="204"/>
    </font>
    <font>
      <sz val="8.5"/>
      <color rgb="FF808080"/>
      <name val="Calibri"/>
      <family val="2"/>
      <charset val="204"/>
    </font>
    <font>
      <sz val="9"/>
      <name val="Calibri"/>
      <family val="2"/>
      <charset val="204"/>
    </font>
    <font>
      <sz val="10"/>
      <color rgb="FF262626"/>
      <name val="Verdana"/>
      <family val="2"/>
      <charset val="204"/>
    </font>
    <font>
      <b/>
      <sz val="12"/>
      <color rgb="FFD9D9D9"/>
      <name val="Calibri"/>
      <family val="2"/>
      <charset val="204"/>
    </font>
    <font>
      <sz val="10"/>
      <color rgb="FF0D0D0D"/>
      <name val="Arial"/>
      <family val="2"/>
      <charset val="204"/>
    </font>
    <font>
      <sz val="10"/>
      <color rgb="FF262626"/>
      <name val="Arial"/>
      <family val="2"/>
      <charset val="204"/>
    </font>
    <font>
      <b/>
      <sz val="12"/>
      <color rgb="FF843C0B"/>
      <name val="Arial"/>
      <family val="2"/>
      <charset val="204"/>
    </font>
    <font>
      <b/>
      <sz val="13"/>
      <color rgb="FF535353"/>
      <name val="Arial"/>
      <family val="2"/>
      <charset val="204"/>
    </font>
    <font>
      <b/>
      <sz val="16"/>
      <color rgb="FFFFFFFF"/>
      <name val="Arial Cyr"/>
      <charset val="204"/>
    </font>
    <font>
      <b/>
      <sz val="24"/>
      <color rgb="FFFFFFFF"/>
      <name val="Calibri"/>
      <family val="2"/>
      <charset val="204"/>
    </font>
    <font>
      <b/>
      <sz val="12"/>
      <color rgb="FFFFFFFF"/>
      <name val="Calibri"/>
      <family val="2"/>
      <charset val="204"/>
    </font>
    <font>
      <sz val="10"/>
      <color rgb="FF203864"/>
      <name val="Verdana"/>
      <family val="2"/>
      <charset val="204"/>
    </font>
    <font>
      <b/>
      <sz val="18"/>
      <color rgb="FFC55A11"/>
      <name val="Arial"/>
      <family val="2"/>
      <charset val="204"/>
    </font>
    <font>
      <b/>
      <sz val="11"/>
      <color rgb="FF333333"/>
      <name val="Calibri"/>
      <family val="2"/>
      <charset val="204"/>
    </font>
    <font>
      <i/>
      <sz val="9"/>
      <color rgb="FF767171"/>
      <name val="Calibri"/>
      <family val="2"/>
      <charset val="204"/>
    </font>
    <font>
      <i/>
      <sz val="8"/>
      <color rgb="FF767171"/>
      <name val="Calibri"/>
      <family val="2"/>
      <charset val="204"/>
    </font>
    <font>
      <b/>
      <sz val="16"/>
      <color rgb="FF016A7D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2"/>
      <color rgb="FF262626"/>
      <name val="Calibri"/>
      <family val="2"/>
      <charset val="204"/>
    </font>
    <font>
      <sz val="11"/>
      <name val="Calibri"/>
      <family val="2"/>
      <charset val="204"/>
    </font>
    <font>
      <sz val="11"/>
      <color rgb="FF262626"/>
      <name val="Calibri"/>
      <family val="2"/>
      <charset val="204"/>
    </font>
    <font>
      <sz val="10"/>
      <name val="Calibri"/>
      <family val="2"/>
      <charset val="204"/>
    </font>
    <font>
      <sz val="11"/>
      <color rgb="FFFF0000"/>
      <name val="Arial"/>
      <family val="2"/>
      <charset val="204"/>
    </font>
    <font>
      <b/>
      <sz val="9"/>
      <color rgb="FF1F4E79"/>
      <name val="Cambria"/>
      <family val="1"/>
      <charset val="204"/>
    </font>
    <font>
      <sz val="9"/>
      <color rgb="FF1F4E79"/>
      <name val="Cambria"/>
      <family val="1"/>
      <charset val="204"/>
    </font>
    <font>
      <b/>
      <sz val="9"/>
      <color rgb="FF1F4E79"/>
      <name val="Arial Cyr"/>
      <charset val="204"/>
    </font>
    <font>
      <sz val="9"/>
      <color rgb="FF385724"/>
      <name val="Cambria"/>
      <family val="1"/>
      <charset val="204"/>
    </font>
    <font>
      <b/>
      <i/>
      <sz val="11"/>
      <color rgb="FF3B3838"/>
      <name val="Calibri"/>
      <family val="2"/>
      <charset val="204"/>
    </font>
    <font>
      <b/>
      <sz val="10.5"/>
      <color rgb="FF3B3838"/>
      <name val="Calibri"/>
      <family val="2"/>
      <charset val="204"/>
    </font>
    <font>
      <sz val="11"/>
      <name val="Arial Cyr"/>
      <charset val="204"/>
    </font>
    <font>
      <b/>
      <i/>
      <sz val="10.5"/>
      <color rgb="FF3B3838"/>
      <name val="Calibri"/>
      <family val="2"/>
      <charset val="204"/>
    </font>
    <font>
      <sz val="10"/>
      <color rgb="FF3B3838"/>
      <name val="Verdana"/>
      <family val="2"/>
      <charset val="204"/>
    </font>
    <font>
      <i/>
      <sz val="10.5"/>
      <color rgb="FF3B3838"/>
      <name val="Calibri"/>
      <family val="2"/>
      <charset val="204"/>
    </font>
    <font>
      <i/>
      <sz val="10"/>
      <color rgb="FF3B3838"/>
      <name val="Calibri"/>
      <family val="2"/>
      <charset val="204"/>
    </font>
    <font>
      <sz val="11"/>
      <color rgb="FF3B3838"/>
      <name val="Times New Roman"/>
      <family val="1"/>
      <charset val="204"/>
    </font>
    <font>
      <sz val="10"/>
      <color rgb="FF3B3838"/>
      <name val="Arial Cyr"/>
      <charset val="204"/>
    </font>
    <font>
      <b/>
      <sz val="10"/>
      <name val="Arial Cyr"/>
      <charset val="204"/>
    </font>
    <font>
      <sz val="9"/>
      <color rgb="FF3B3838"/>
      <name val="Times New Roman"/>
      <family val="1"/>
      <charset val="204"/>
    </font>
    <font>
      <i/>
      <sz val="10"/>
      <name val="Calibri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0"/>
      <color rgb="FF404040"/>
      <name val="Calibri"/>
      <family val="2"/>
      <charset val="204"/>
    </font>
    <font>
      <sz val="10"/>
      <color theme="8"/>
      <name val="Calibri"/>
      <family val="2"/>
      <charset val="204"/>
    </font>
    <font>
      <sz val="12"/>
      <color theme="7"/>
      <name val="Arial Cyr"/>
      <charset val="204"/>
    </font>
    <font>
      <sz val="8.5"/>
      <color rgb="FF000000"/>
      <name val="Calibri"/>
      <family val="2"/>
      <charset val="204"/>
    </font>
    <font>
      <b/>
      <sz val="8.5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color rgb="FF262626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theme="0"/>
      <name val="Calibri"/>
      <family val="2"/>
      <charset val="204"/>
    </font>
    <font>
      <sz val="12"/>
      <color rgb="FFFFFF00"/>
      <name val="Calibri"/>
      <family val="2"/>
      <charset val="204"/>
    </font>
    <font>
      <b/>
      <sz val="12"/>
      <color rgb="FFFFFF00"/>
      <name val="Calibri"/>
      <family val="2"/>
      <charset val="204"/>
    </font>
    <font>
      <sz val="12"/>
      <color rgb="FFFFFFFF"/>
      <name val="Calibri"/>
      <family val="2"/>
      <charset val="204"/>
    </font>
    <font>
      <b/>
      <sz val="11"/>
      <color rgb="FF0070C0"/>
      <name val="Calibri"/>
      <family val="2"/>
      <charset val="204"/>
    </font>
    <font>
      <sz val="9"/>
      <color theme="5"/>
      <name val="Arial"/>
      <family val="2"/>
      <charset val="204"/>
    </font>
    <font>
      <sz val="10"/>
      <color rgb="FF666666"/>
      <name val="Calibri"/>
      <family val="2"/>
      <charset val="204"/>
    </font>
    <font>
      <b/>
      <sz val="12"/>
      <color theme="5" tint="-0.499984740745262"/>
      <name val="Arial"/>
      <family val="2"/>
      <charset val="204"/>
    </font>
    <font>
      <b/>
      <sz val="11"/>
      <color theme="5" tint="-0.499984740745262"/>
      <name val="Calibri"/>
      <family val="2"/>
      <charset val="204"/>
    </font>
    <font>
      <b/>
      <sz val="10"/>
      <color theme="5" tint="-0.249977111117893"/>
      <name val="Calibri"/>
      <family val="2"/>
      <charset val="204"/>
    </font>
    <font>
      <sz val="10"/>
      <color theme="5" tint="-0.249977111117893"/>
      <name val="Calibri"/>
      <family val="2"/>
      <charset val="204"/>
    </font>
    <font>
      <sz val="8"/>
      <color theme="5" tint="-0.249977111117893"/>
      <name val="Calibri"/>
      <family val="2"/>
      <charset val="204"/>
    </font>
    <font>
      <b/>
      <sz val="11"/>
      <color theme="5" tint="-0.249977111117893"/>
      <name val="Calibri"/>
      <family val="2"/>
      <charset val="204"/>
    </font>
    <font>
      <sz val="9"/>
      <color theme="5" tint="-0.249977111117893"/>
      <name val="Calibri"/>
      <family val="2"/>
      <charset val="204"/>
    </font>
    <font>
      <sz val="9"/>
      <color theme="2" tint="-0.249977111117893"/>
      <name val="Arial Cyr"/>
      <charset val="204"/>
    </font>
    <font>
      <sz val="11"/>
      <color rgb="FF5B9BD5"/>
      <name val="Calibri"/>
      <family val="2"/>
      <charset val="204"/>
    </font>
    <font>
      <sz val="9"/>
      <color theme="8"/>
      <name val="Arial Cyr"/>
      <charset val="204"/>
    </font>
    <font>
      <b/>
      <sz val="9"/>
      <color theme="8" tint="-0.249977111117893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1"/>
      <color theme="8" tint="-0.499984740745262"/>
      <name val="Calibri"/>
      <family val="2"/>
      <charset val="204"/>
    </font>
    <font>
      <sz val="9"/>
      <color theme="8" tint="-0.499984740745262"/>
      <name val="Calibri"/>
      <family val="2"/>
      <charset val="204"/>
    </font>
    <font>
      <sz val="9"/>
      <color rgb="FF660066"/>
      <name val="Calibri"/>
      <family val="2"/>
      <charset val="204"/>
    </font>
    <font>
      <b/>
      <sz val="10"/>
      <color theme="8" tint="-0.499984740745262"/>
      <name val="Arial"/>
      <family val="2"/>
      <charset val="204"/>
    </font>
    <font>
      <b/>
      <sz val="10"/>
      <color theme="2" tint="-0.749992370372631"/>
      <name val="Calibri"/>
      <family val="2"/>
      <charset val="204"/>
    </font>
    <font>
      <sz val="9"/>
      <color theme="2" tint="-0.749992370372631"/>
      <name val="Calibri"/>
      <family val="2"/>
      <charset val="204"/>
    </font>
    <font>
      <b/>
      <sz val="10"/>
      <color theme="2" tint="-0.749992370372631"/>
      <name val="Arial"/>
      <family val="2"/>
      <charset val="204"/>
    </font>
    <font>
      <b/>
      <sz val="9"/>
      <color rgb="FF660066"/>
      <name val="Calibri"/>
      <family val="2"/>
      <charset val="204"/>
    </font>
    <font>
      <b/>
      <sz val="10"/>
      <color theme="5" tint="-0.249977111117893"/>
      <name val="Arial"/>
      <family val="2"/>
      <charset val="204"/>
    </font>
    <font>
      <sz val="11"/>
      <color theme="5" tint="-0.249977111117893"/>
      <name val="Calibri"/>
      <family val="2"/>
      <charset val="204"/>
    </font>
    <font>
      <b/>
      <sz val="9"/>
      <color theme="5" tint="-0.249977111117893"/>
      <name val="Calibri"/>
      <family val="2"/>
      <charset val="204"/>
    </font>
    <font>
      <sz val="9"/>
      <color theme="5" tint="-0.249977111117893"/>
      <name val="Arial"/>
      <family val="2"/>
      <charset val="204"/>
    </font>
    <font>
      <b/>
      <sz val="11"/>
      <color theme="1" tint="0.14999847407452621"/>
      <name val="Calibri"/>
      <family val="2"/>
      <charset val="204"/>
    </font>
    <font>
      <sz val="11"/>
      <color theme="1" tint="0.14999847407452621"/>
      <name val="Calibri"/>
      <family val="2"/>
      <charset val="204"/>
    </font>
    <font>
      <sz val="9"/>
      <color theme="1" tint="0.14999847407452621"/>
      <name val="Calibri"/>
      <family val="2"/>
      <charset val="204"/>
    </font>
    <font>
      <b/>
      <sz val="8.5"/>
      <color rgb="FF767171"/>
      <name val="Calibri"/>
      <family val="2"/>
      <charset val="204"/>
    </font>
    <font>
      <sz val="9"/>
      <color theme="9" tint="0.39997558519241921"/>
      <name val="Arial"/>
      <family val="2"/>
      <charset val="204"/>
    </font>
    <font>
      <sz val="10"/>
      <color theme="9" tint="0.39997558519241921"/>
      <name val="Arial Cyr"/>
      <charset val="204"/>
    </font>
    <font>
      <b/>
      <sz val="9"/>
      <color theme="9" tint="0.39997558519241921"/>
      <name val="Arial Cyr"/>
      <charset val="204"/>
    </font>
    <font>
      <sz val="10"/>
      <color theme="2" tint="-0.499984740745262"/>
      <name val="Arial Cyr"/>
      <charset val="204"/>
    </font>
    <font>
      <sz val="9"/>
      <color theme="2" tint="-0.499984740745262"/>
      <name val="Arial Cyr"/>
      <charset val="204"/>
    </font>
    <font>
      <sz val="10"/>
      <color rgb="FF00B050"/>
      <name val="Arial Cyr"/>
      <charset val="204"/>
    </font>
    <font>
      <sz val="8"/>
      <color theme="0" tint="-0.34998626667073579"/>
      <name val="Arial Cyr"/>
      <charset val="204"/>
    </font>
    <font>
      <sz val="10"/>
      <color theme="0" tint="-0.34998626667073579"/>
      <name val="Arial Cyr"/>
      <charset val="204"/>
    </font>
    <font>
      <sz val="10"/>
      <color theme="5"/>
      <name val="Arial Cyr"/>
      <charset val="204"/>
    </font>
    <font>
      <sz val="11"/>
      <color rgb="FF3B3838"/>
      <name val="Calibri"/>
      <family val="2"/>
      <charset val="204"/>
    </font>
    <font>
      <b/>
      <sz val="10"/>
      <color rgb="FF006D8F"/>
      <name val="Arial"/>
      <family val="2"/>
      <charset val="204"/>
    </font>
    <font>
      <b/>
      <sz val="11"/>
      <color rgb="FF006D8F"/>
      <name val="Calibri"/>
      <family val="2"/>
      <charset val="204"/>
    </font>
    <font>
      <sz val="9"/>
      <color rgb="FF006D8F"/>
      <name val="Calibri"/>
      <family val="2"/>
      <charset val="204"/>
    </font>
    <font>
      <b/>
      <sz val="10"/>
      <color rgb="FF006D8F"/>
      <name val="Calibri"/>
      <family val="2"/>
      <charset val="204"/>
    </font>
    <font>
      <sz val="8"/>
      <color rgb="FF006D8F"/>
      <name val="Calibri"/>
      <family val="2"/>
      <charset val="204"/>
    </font>
    <font>
      <b/>
      <sz val="10"/>
      <color rgb="FFA50021"/>
      <name val="Calibri"/>
      <family val="2"/>
      <charset val="204"/>
    </font>
    <font>
      <sz val="9"/>
      <color rgb="FFA50021"/>
      <name val="Calibri"/>
      <family val="2"/>
      <charset val="204"/>
    </font>
    <font>
      <sz val="8"/>
      <color rgb="FFA50021"/>
      <name val="Calibri"/>
      <family val="2"/>
      <charset val="204"/>
    </font>
    <font>
      <b/>
      <sz val="10"/>
      <color rgb="FFA50021"/>
      <name val="Arial"/>
      <family val="2"/>
      <charset val="204"/>
    </font>
    <font>
      <sz val="9"/>
      <color theme="9"/>
      <name val="Arial"/>
      <family val="2"/>
      <charset val="204"/>
    </font>
    <font>
      <b/>
      <sz val="9"/>
      <color theme="9"/>
      <name val="Arial"/>
      <family val="2"/>
      <charset val="204"/>
    </font>
    <font>
      <sz val="11"/>
      <color rgb="FF006D8F"/>
      <name val="Calibri"/>
      <family val="2"/>
      <charset val="204"/>
    </font>
    <font>
      <b/>
      <sz val="9"/>
      <color theme="9"/>
      <name val="Arial Cyr"/>
      <charset val="204"/>
    </font>
    <font>
      <b/>
      <sz val="11"/>
      <color theme="1" tint="4.9989318521683403E-2"/>
      <name val="Calibri"/>
      <family val="2"/>
      <charset val="204"/>
    </font>
    <font>
      <b/>
      <i/>
      <sz val="9"/>
      <color rgb="FF767171"/>
      <name val="Calibri"/>
      <family val="2"/>
      <charset val="204"/>
    </font>
    <font>
      <b/>
      <sz val="18"/>
      <color rgb="FFC00000"/>
      <name val="Arial"/>
      <family val="2"/>
      <charset val="204"/>
    </font>
    <font>
      <b/>
      <sz val="12"/>
      <color theme="1" tint="4.9989318521683403E-2"/>
      <name val="Arial"/>
      <family val="2"/>
      <charset val="204"/>
    </font>
    <font>
      <sz val="12"/>
      <color rgb="FF006D8F"/>
      <name val="Arial Cyr"/>
      <charset val="204"/>
    </font>
    <font>
      <b/>
      <sz val="9"/>
      <color rgb="FF006D8F"/>
      <name val="Arial Cyr"/>
      <charset val="204"/>
    </font>
    <font>
      <b/>
      <sz val="14"/>
      <color theme="8" tint="-0.499984740745262"/>
      <name val="Arial"/>
      <family val="2"/>
      <charset val="204"/>
    </font>
    <font>
      <b/>
      <sz val="12"/>
      <color rgb="FF006D8F"/>
      <name val="Calibri"/>
      <family val="2"/>
      <charset val="204"/>
    </font>
    <font>
      <sz val="11"/>
      <color rgb="FF006D8F"/>
      <name val="Arial"/>
      <family val="2"/>
      <charset val="204"/>
    </font>
    <font>
      <b/>
      <sz val="10"/>
      <color theme="1" tint="0.14999847407452621"/>
      <name val="Arial"/>
      <family val="2"/>
      <charset val="204"/>
    </font>
    <font>
      <b/>
      <sz val="12"/>
      <color rgb="FF1C1C1C"/>
      <name val="Calibri"/>
      <family val="2"/>
      <charset val="204"/>
    </font>
    <font>
      <sz val="9"/>
      <color theme="0" tint="-0.14999847407452621"/>
      <name val="Arial"/>
      <family val="2"/>
      <charset val="204"/>
    </font>
    <font>
      <sz val="9"/>
      <color rgb="FF92D050"/>
      <name val="Arial"/>
      <family val="2"/>
      <charset val="204"/>
    </font>
    <font>
      <u/>
      <sz val="11"/>
      <color theme="2" tint="-0.249977111117893"/>
      <name val="Calibri"/>
      <family val="2"/>
      <charset val="204"/>
    </font>
    <font>
      <b/>
      <sz val="8"/>
      <color theme="0"/>
      <name val="Arial Cyr"/>
      <charset val="204"/>
    </font>
    <font>
      <b/>
      <sz val="9"/>
      <color rgb="FF006D8F"/>
      <name val="Arial"/>
      <family val="2"/>
      <charset val="204"/>
    </font>
    <font>
      <b/>
      <sz val="16"/>
      <color theme="0"/>
      <name val="Calibri"/>
      <family val="2"/>
      <charset val="204"/>
      <scheme val="minor"/>
    </font>
    <font>
      <sz val="9"/>
      <color theme="5" tint="-0.499984740745262"/>
      <name val="Calibri"/>
      <family val="2"/>
      <charset val="204"/>
    </font>
    <font>
      <sz val="8"/>
      <color theme="5" tint="-0.499984740745262"/>
      <name val="Calibri"/>
      <family val="2"/>
      <charset val="204"/>
    </font>
    <font>
      <b/>
      <sz val="9"/>
      <color theme="2" tint="-0.499984740745262"/>
      <name val="Calibri"/>
      <family val="2"/>
      <charset val="204"/>
    </font>
    <font>
      <sz val="9"/>
      <color theme="2" tint="-0.499984740745262"/>
      <name val="Calibri"/>
      <family val="2"/>
      <charset val="204"/>
    </font>
    <font>
      <sz val="8"/>
      <color theme="2" tint="-0.499984740745262"/>
      <name val="Calibri"/>
      <family val="2"/>
      <charset val="204"/>
    </font>
    <font>
      <b/>
      <sz val="9"/>
      <color rgb="FF006D8F"/>
      <name val="Calibri"/>
      <family val="2"/>
      <charset val="204"/>
    </font>
    <font>
      <sz val="10"/>
      <color theme="8" tint="-0.499984740745262"/>
      <name val="Arial"/>
      <family val="2"/>
      <charset val="204"/>
    </font>
    <font>
      <b/>
      <sz val="30"/>
      <name val="Arabic Typesetting"/>
      <family val="4"/>
    </font>
    <font>
      <sz val="10"/>
      <color rgb="FFFF0000"/>
      <name val="Arial Cyr"/>
      <charset val="204"/>
    </font>
    <font>
      <sz val="12"/>
      <color rgb="FFFF0000"/>
      <name val="Arial Cyr"/>
      <charset val="204"/>
    </font>
    <font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rgb="FFFF0000"/>
      <name val="Arial Cyr"/>
      <charset val="204"/>
    </font>
    <font>
      <sz val="9"/>
      <color rgb="FFFF0000"/>
      <name val="Arial Cyr"/>
      <charset val="204"/>
    </font>
    <font>
      <b/>
      <sz val="9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262626"/>
      <name val="Calibri"/>
      <family val="2"/>
      <charset val="204"/>
    </font>
    <font>
      <b/>
      <sz val="10"/>
      <color rgb="FF00B050"/>
      <name val="Calibri"/>
      <family val="2"/>
      <charset val="204"/>
    </font>
    <font>
      <b/>
      <sz val="10"/>
      <color theme="8"/>
      <name val="Calibri"/>
      <family val="2"/>
      <charset val="204"/>
    </font>
    <font>
      <sz val="12"/>
      <color theme="5" tint="0.39997558519241921"/>
      <name val="Calibri"/>
      <family val="2"/>
      <charset val="204"/>
    </font>
    <font>
      <b/>
      <sz val="12"/>
      <color theme="5" tint="0.39997558519241921"/>
      <name val="Calibri"/>
      <family val="2"/>
      <charset val="204"/>
    </font>
    <font>
      <b/>
      <sz val="11"/>
      <color theme="8" tint="-0.249977111117893"/>
      <name val="Verdana"/>
      <family val="2"/>
      <charset val="204"/>
    </font>
    <font>
      <sz val="11"/>
      <color theme="8" tint="-0.249977111117893"/>
      <name val="Calibri"/>
      <family val="2"/>
      <charset val="204"/>
    </font>
    <font>
      <sz val="10"/>
      <color theme="8" tint="-0.249977111117893"/>
      <name val="Calibri"/>
      <family val="2"/>
      <charset val="204"/>
    </font>
    <font>
      <b/>
      <sz val="11"/>
      <color theme="2" tint="-0.499984740745262"/>
      <name val="Calibri"/>
      <family val="2"/>
      <charset val="204"/>
    </font>
    <font>
      <b/>
      <sz val="10"/>
      <color theme="2" tint="-0.499984740745262"/>
      <name val="Calibri"/>
      <family val="2"/>
      <charset val="204"/>
    </font>
    <font>
      <b/>
      <u/>
      <sz val="10"/>
      <color theme="0" tint="-0.499984740745262"/>
      <name val="Calibri"/>
      <family val="2"/>
      <charset val="204"/>
    </font>
    <font>
      <sz val="9"/>
      <name val="Verdana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8"/>
      <color theme="5"/>
      <name val="Verdana"/>
      <family val="2"/>
      <charset val="204"/>
    </font>
    <font>
      <b/>
      <i/>
      <u/>
      <sz val="10.5"/>
      <color rgb="FF3B383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EDEDED"/>
        <bgColor rgb="FFF2F2F2"/>
      </patternFill>
    </fill>
    <fill>
      <patternFill patternType="solid">
        <fgColor rgb="FFD6DCE5"/>
        <bgColor rgb="FFD9D9D9"/>
      </patternFill>
    </fill>
    <fill>
      <patternFill patternType="solid">
        <fgColor rgb="FF028458"/>
        <bgColor rgb="FF016A7D"/>
      </patternFill>
    </fill>
    <fill>
      <patternFill patternType="solid">
        <fgColor rgb="FF404040"/>
        <bgColor rgb="FF3B3838"/>
      </patternFill>
    </fill>
    <fill>
      <patternFill patternType="solid">
        <fgColor rgb="FF806000"/>
        <bgColor rgb="FF843C0B"/>
      </patternFill>
    </fill>
    <fill>
      <patternFill patternType="solid">
        <fgColor rgb="FF333F50"/>
        <bgColor rgb="FF404040"/>
      </patternFill>
    </fill>
    <fill>
      <patternFill patternType="solid">
        <fgColor rgb="FF3B3838"/>
        <bgColor rgb="FF333333"/>
      </patternFill>
    </fill>
    <fill>
      <patternFill patternType="solid">
        <fgColor rgb="FF00B050"/>
        <bgColor rgb="FF028458"/>
      </patternFill>
    </fill>
    <fill>
      <patternFill patternType="solid">
        <fgColor rgb="FFED7D31"/>
        <bgColor rgb="FFBF9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EDEDED"/>
      </patternFill>
    </fill>
    <fill>
      <patternFill patternType="solid">
        <fgColor rgb="FFFF5050"/>
        <bgColor rgb="FF5B9BD5"/>
      </patternFill>
    </fill>
    <fill>
      <patternFill patternType="solid">
        <fgColor rgb="FFC00000"/>
        <bgColor rgb="FFC00000"/>
      </patternFill>
    </fill>
    <fill>
      <patternFill patternType="solid">
        <fgColor rgb="FF0070C0"/>
        <bgColor rgb="FF028458"/>
      </patternFill>
    </fill>
    <fill>
      <patternFill patternType="solid">
        <fgColor theme="0"/>
        <bgColor rgb="FFD9D9D9"/>
      </patternFill>
    </fill>
    <fill>
      <patternFill patternType="solid">
        <fgColor theme="7" tint="0.59999389629810485"/>
        <bgColor rgb="FFF2F2F2"/>
      </patternFill>
    </fill>
    <fill>
      <patternFill patternType="solid">
        <fgColor rgb="FFC00000"/>
        <bgColor rgb="FFBF9000"/>
      </patternFill>
    </fill>
    <fill>
      <patternFill patternType="solid">
        <fgColor rgb="FF006D8F"/>
        <bgColor rgb="FF3399FF"/>
      </patternFill>
    </fill>
    <fill>
      <patternFill patternType="solid">
        <fgColor theme="5"/>
        <bgColor rgb="FFF2F2F2"/>
      </patternFill>
    </fill>
    <fill>
      <patternFill patternType="solid">
        <fgColor rgb="FF006D8F"/>
        <bgColor rgb="FFF2F2F2"/>
      </patternFill>
    </fill>
    <fill>
      <patternFill patternType="solid">
        <fgColor rgb="FF006D8F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/>
        <bgColor rgb="FFD9D9D9"/>
      </patternFill>
    </fill>
    <fill>
      <patternFill patternType="solid">
        <fgColor theme="3" tint="0.79998168889431442"/>
        <bgColor rgb="FFD9D9D9"/>
      </patternFill>
    </fill>
    <fill>
      <patternFill patternType="solid">
        <fgColor theme="3" tint="0.79998168889431442"/>
        <bgColor rgb="FFF2F2F2"/>
      </patternFill>
    </fill>
    <fill>
      <patternFill patternType="solid">
        <fgColor theme="3" tint="0.79998168889431442"/>
        <bgColor rgb="FFEDEDED"/>
      </patternFill>
    </fill>
    <fill>
      <patternFill patternType="solid">
        <fgColor theme="3" tint="0.59999389629810485"/>
        <bgColor rgb="FFEDEDED"/>
      </patternFill>
    </fill>
    <fill>
      <patternFill patternType="solid">
        <fgColor theme="8" tint="-0.249977111117893"/>
        <bgColor rgb="FF3399FF"/>
      </patternFill>
    </fill>
    <fill>
      <patternFill patternType="solid">
        <fgColor theme="3" tint="-0.249977111117893"/>
        <bgColor rgb="FFC00000"/>
      </patternFill>
    </fill>
    <fill>
      <patternFill patternType="solid">
        <fgColor theme="7"/>
        <bgColor rgb="FFF2F2F2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595959"/>
      </bottom>
      <diagonal/>
    </border>
    <border>
      <left/>
      <right/>
      <top/>
      <bottom style="thin">
        <color indexed="64"/>
      </bottom>
      <diagonal/>
    </border>
    <border>
      <left style="thin">
        <color rgb="FF595959"/>
      </left>
      <right style="thin">
        <color rgb="FF595959"/>
      </right>
      <top style="thin">
        <color indexed="64"/>
      </top>
      <bottom style="medium">
        <color theme="2" tint="-0.89999084444715716"/>
      </bottom>
      <diagonal/>
    </border>
    <border>
      <left style="thin">
        <color rgb="FF595959"/>
      </left>
      <right style="thin">
        <color rgb="FF595959"/>
      </right>
      <top style="medium">
        <color theme="2" tint="-0.89999084444715716"/>
      </top>
      <bottom style="medium">
        <color theme="2" tint="-0.89999084444715716"/>
      </bottom>
      <diagonal/>
    </border>
    <border>
      <left/>
      <right/>
      <top/>
      <bottom style="thin">
        <color theme="2" tint="-0.89999084444715716"/>
      </bottom>
      <diagonal/>
    </border>
    <border>
      <left/>
      <right/>
      <top style="thin">
        <color rgb="FF7F7F7F"/>
      </top>
      <bottom style="thin">
        <color theme="2" tint="-0.89999084444715716"/>
      </bottom>
      <diagonal/>
    </border>
    <border>
      <left/>
      <right/>
      <top/>
      <bottom style="hair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7F7F7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 style="thin">
        <color rgb="FFFFFFFF"/>
      </right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 style="thin">
        <color rgb="FFFFFFFF"/>
      </right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2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theme="2"/>
      </bottom>
      <diagonal/>
    </border>
    <border>
      <left/>
      <right/>
      <top/>
      <bottom style="medium">
        <color theme="2" tint="-0.89999084444715716"/>
      </bottom>
      <diagonal/>
    </border>
    <border>
      <left/>
      <right/>
      <top style="thin">
        <color rgb="FF59595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2" tint="-0.499984740745262"/>
      </top>
      <bottom/>
      <diagonal/>
    </border>
    <border>
      <left/>
      <right/>
      <top style="medium">
        <color theme="2" tint="-0.89999084444715716"/>
      </top>
      <bottom style="thin">
        <color indexed="64"/>
      </bottom>
      <diagonal/>
    </border>
    <border>
      <left style="thin">
        <color rgb="FF595959"/>
      </left>
      <right/>
      <top/>
      <bottom style="medium">
        <color theme="2" tint="-0.89999084444715716"/>
      </bottom>
      <diagonal/>
    </border>
    <border>
      <left style="thin">
        <color rgb="FF595959"/>
      </left>
      <right/>
      <top style="medium">
        <color theme="2" tint="-0.89999084444715716"/>
      </top>
      <bottom style="thin">
        <color indexed="64"/>
      </bottom>
      <diagonal/>
    </border>
    <border>
      <left/>
      <right style="thin">
        <color rgb="FFFFFFFF"/>
      </right>
      <top style="medium">
        <color theme="2" tint="-0.89999084444715716"/>
      </top>
      <bottom style="thin">
        <color indexed="64"/>
      </bottom>
      <diagonal/>
    </border>
    <border>
      <left style="thin">
        <color rgb="FF595959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>
      <alignment vertical="top"/>
    </xf>
    <xf numFmtId="164" fontId="148" fillId="0" borderId="0" applyBorder="0" applyProtection="0">
      <alignment vertical="top"/>
    </xf>
    <xf numFmtId="0" fontId="7" fillId="0" borderId="0" applyBorder="0" applyProtection="0">
      <alignment vertical="top"/>
    </xf>
    <xf numFmtId="0" fontId="21" fillId="0" borderId="1">
      <alignment horizontal="center" vertical="center"/>
    </xf>
    <xf numFmtId="0" fontId="239" fillId="0" borderId="1">
      <alignment horizontal="center" vertical="center"/>
    </xf>
    <xf numFmtId="9" fontId="148" fillId="0" borderId="0" applyFont="0" applyFill="0" applyBorder="0" applyAlignment="0" applyProtection="0"/>
  </cellStyleXfs>
  <cellXfs count="904">
    <xf numFmtId="0" fontId="0" fillId="0" borderId="0" xfId="0">
      <alignment vertical="top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ill="1" applyAlignment="1">
      <alignment horizontal="center" vertical="top"/>
    </xf>
    <xf numFmtId="0" fontId="0" fillId="2" borderId="2" xfId="0" applyFill="1" applyBorder="1">
      <alignment vertical="top"/>
    </xf>
    <xf numFmtId="0" fontId="0" fillId="2" borderId="3" xfId="0" applyFill="1" applyBorder="1">
      <alignment vertical="top"/>
    </xf>
    <xf numFmtId="0" fontId="0" fillId="0" borderId="3" xfId="0" applyBorder="1">
      <alignment vertical="top"/>
    </xf>
    <xf numFmtId="0" fontId="1" fillId="2" borderId="0" xfId="0" applyFont="1" applyFill="1" applyAlignment="1">
      <alignment horizontal="left" vertical="center" wrapText="1" indent="6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 indent="15"/>
    </xf>
    <xf numFmtId="0" fontId="6" fillId="2" borderId="0" xfId="2" applyFont="1" applyFill="1" applyBorder="1" applyAlignment="1" applyProtection="1">
      <alignment vertical="center"/>
    </xf>
    <xf numFmtId="0" fontId="0" fillId="2" borderId="4" xfId="0" applyFill="1" applyBorder="1">
      <alignment vertical="top"/>
    </xf>
    <xf numFmtId="0" fontId="0" fillId="2" borderId="5" xfId="0" applyFill="1" applyBorder="1">
      <alignment vertical="top"/>
    </xf>
    <xf numFmtId="0" fontId="2" fillId="2" borderId="0" xfId="0" applyFont="1" applyFill="1" applyAlignment="1">
      <alignment horizontal="left" vertical="center" wrapText="1" indent="15"/>
    </xf>
    <xf numFmtId="0" fontId="1" fillId="2" borderId="0" xfId="0" applyFont="1" applyFill="1" applyAlignment="1">
      <alignment horizontal="left" vertical="center" wrapText="1" indent="15"/>
    </xf>
    <xf numFmtId="0" fontId="9" fillId="2" borderId="0" xfId="0" applyFont="1" applyFill="1" applyAlignment="1">
      <alignment horizontal="left" vertical="center" wrapText="1" indent="15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0" fillId="2" borderId="0" xfId="0" applyFill="1">
      <alignment vertical="top"/>
    </xf>
    <xf numFmtId="0" fontId="19" fillId="2" borderId="8" xfId="0" applyFont="1" applyFill="1" applyBorder="1" applyAlignment="1">
      <alignment horizontal="left" vertical="top"/>
    </xf>
    <xf numFmtId="4" fontId="25" fillId="4" borderId="8" xfId="0" applyNumberFormat="1" applyFont="1" applyFill="1" applyBorder="1" applyAlignment="1">
      <alignment horizontal="right" vertical="center" indent="1"/>
    </xf>
    <xf numFmtId="4" fontId="25" fillId="2" borderId="8" xfId="0" applyNumberFormat="1" applyFont="1" applyFill="1" applyBorder="1" applyAlignment="1">
      <alignment horizontal="right" vertical="center" indent="1"/>
    </xf>
    <xf numFmtId="0" fontId="19" fillId="2" borderId="0" xfId="0" applyFont="1" applyFill="1" applyAlignment="1">
      <alignment horizontal="left" vertical="top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4" fontId="31" fillId="4" borderId="0" xfId="0" applyNumberFormat="1" applyFont="1" applyFill="1" applyAlignment="1">
      <alignment horizontal="right" vertical="center" indent="1"/>
    </xf>
    <xf numFmtId="4" fontId="31" fillId="2" borderId="0" xfId="0" applyNumberFormat="1" applyFont="1" applyFill="1" applyAlignment="1">
      <alignment horizontal="right" vertical="center" indent="1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>
      <alignment vertical="top"/>
    </xf>
    <xf numFmtId="0" fontId="33" fillId="2" borderId="6" xfId="0" applyFont="1" applyFill="1" applyBorder="1">
      <alignment vertical="top"/>
    </xf>
    <xf numFmtId="2" fontId="40" fillId="4" borderId="6" xfId="0" applyNumberFormat="1" applyFont="1" applyFill="1" applyBorder="1" applyAlignment="1">
      <alignment horizontal="right" vertical="center" indent="1"/>
    </xf>
    <xf numFmtId="0" fontId="41" fillId="2" borderId="8" xfId="0" applyFont="1" applyFill="1" applyBorder="1" applyAlignment="1">
      <alignment horizontal="center" vertical="center"/>
    </xf>
    <xf numFmtId="4" fontId="40" fillId="2" borderId="6" xfId="0" applyNumberFormat="1" applyFont="1" applyFill="1" applyBorder="1" applyAlignment="1">
      <alignment horizontal="right" vertical="center" indent="1"/>
    </xf>
    <xf numFmtId="0" fontId="33" fillId="2" borderId="8" xfId="0" applyFont="1" applyFill="1" applyBorder="1">
      <alignment vertical="top"/>
    </xf>
    <xf numFmtId="0" fontId="46" fillId="2" borderId="0" xfId="0" applyFont="1" applyFill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34" fillId="2" borderId="6" xfId="0" applyFont="1" applyFill="1" applyBorder="1" applyAlignment="1" applyProtection="1">
      <alignment horizontal="center" vertical="top" wrapText="1"/>
      <protection locked="0"/>
    </xf>
    <xf numFmtId="0" fontId="48" fillId="2" borderId="8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53" fillId="2" borderId="0" xfId="0" applyFont="1" applyFill="1" applyAlignment="1">
      <alignment horizontal="center" vertical="center" wrapText="1"/>
    </xf>
    <xf numFmtId="0" fontId="22" fillId="2" borderId="0" xfId="0" applyFont="1" applyFill="1" applyAlignment="1" applyProtection="1">
      <alignment horizontal="center" wrapText="1"/>
      <protection locked="0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4" fontId="25" fillId="4" borderId="0" xfId="0" applyNumberFormat="1" applyFont="1" applyFill="1" applyAlignment="1">
      <alignment horizontal="right" vertical="center" indent="1"/>
    </xf>
    <xf numFmtId="4" fontId="25" fillId="2" borderId="0" xfId="0" applyNumberFormat="1" applyFont="1" applyFill="1" applyAlignment="1">
      <alignment horizontal="right" vertical="center" indent="1"/>
    </xf>
    <xf numFmtId="0" fontId="59" fillId="2" borderId="6" xfId="0" applyFont="1" applyFill="1" applyBorder="1" applyAlignment="1">
      <alignment horizontal="center" vertical="center"/>
    </xf>
    <xf numFmtId="0" fontId="69" fillId="2" borderId="0" xfId="0" applyFont="1" applyFill="1" applyAlignment="1">
      <alignment horizontal="center" vertical="center"/>
    </xf>
    <xf numFmtId="0" fontId="69" fillId="2" borderId="6" xfId="0" applyFont="1" applyFill="1" applyBorder="1" applyAlignment="1">
      <alignment horizontal="center" vertical="center"/>
    </xf>
    <xf numFmtId="49" fontId="70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0" xfId="0" applyNumberFormat="1" applyFont="1" applyFill="1" applyAlignment="1" applyProtection="1">
      <alignment horizontal="center" vertical="center" wrapText="1"/>
      <protection locked="0"/>
    </xf>
    <xf numFmtId="0" fontId="71" fillId="2" borderId="8" xfId="0" applyFont="1" applyFill="1" applyBorder="1" applyAlignment="1">
      <alignment horizontal="left" vertical="top"/>
    </xf>
    <xf numFmtId="0" fontId="69" fillId="2" borderId="0" xfId="0" applyFont="1" applyFill="1" applyBorder="1" applyAlignment="1">
      <alignment horizontal="center" vertical="center"/>
    </xf>
    <xf numFmtId="0" fontId="35" fillId="2" borderId="6" xfId="0" applyFont="1" applyFill="1" applyBorder="1" applyAlignment="1" applyProtection="1">
      <alignment horizontal="center" wrapText="1"/>
      <protection locked="0"/>
    </xf>
    <xf numFmtId="0" fontId="71" fillId="2" borderId="0" xfId="0" applyFont="1" applyFill="1" applyBorder="1" applyAlignment="1">
      <alignment horizontal="left" vertical="top"/>
    </xf>
    <xf numFmtId="0" fontId="71" fillId="2" borderId="0" xfId="0" applyFont="1" applyFill="1" applyAlignment="1">
      <alignment horizontal="left" vertical="top"/>
    </xf>
    <xf numFmtId="0" fontId="22" fillId="2" borderId="0" xfId="0" applyFont="1" applyFill="1" applyAlignment="1" applyProtection="1">
      <alignment horizontal="center" vertical="center" wrapText="1"/>
      <protection locked="0"/>
    </xf>
    <xf numFmtId="0" fontId="74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4" fontId="52" fillId="4" borderId="0" xfId="0" applyNumberFormat="1" applyFont="1" applyFill="1" applyAlignment="1">
      <alignment horizontal="right" vertical="center" indent="1"/>
    </xf>
    <xf numFmtId="4" fontId="52" fillId="2" borderId="0" xfId="0" applyNumberFormat="1" applyFont="1" applyFill="1" applyAlignment="1">
      <alignment horizontal="right" vertical="center" indent="1"/>
    </xf>
    <xf numFmtId="0" fontId="35" fillId="2" borderId="6" xfId="0" applyFont="1" applyFill="1" applyBorder="1" applyAlignment="1" applyProtection="1">
      <alignment horizontal="center" vertical="top" wrapText="1"/>
      <protection locked="0"/>
    </xf>
    <xf numFmtId="0" fontId="69" fillId="2" borderId="8" xfId="0" applyFont="1" applyFill="1" applyBorder="1" applyAlignment="1">
      <alignment horizontal="center" vertical="center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49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72" fillId="2" borderId="0" xfId="0" applyFont="1" applyFill="1" applyAlignment="1">
      <alignment horizontal="center" vertical="center"/>
    </xf>
    <xf numFmtId="0" fontId="70" fillId="2" borderId="8" xfId="0" applyFont="1" applyFill="1" applyBorder="1" applyAlignment="1" applyProtection="1">
      <alignment horizontal="center" vertical="center" wrapText="1"/>
      <protection locked="0"/>
    </xf>
    <xf numFmtId="0" fontId="70" fillId="2" borderId="0" xfId="0" applyFont="1" applyFill="1" applyAlignment="1" applyProtection="1">
      <alignment horizontal="center" vertical="center" wrapText="1"/>
      <protection locked="0"/>
    </xf>
    <xf numFmtId="4" fontId="26" fillId="2" borderId="0" xfId="0" applyNumberFormat="1" applyFont="1" applyFill="1" applyAlignment="1">
      <alignment horizontal="right" vertical="center" indent="1"/>
    </xf>
    <xf numFmtId="0" fontId="51" fillId="2" borderId="0" xfId="0" applyFont="1" applyFill="1" applyAlignment="1">
      <alignment horizontal="center" vertical="center"/>
    </xf>
    <xf numFmtId="0" fontId="33" fillId="2" borderId="0" xfId="0" applyFont="1" applyFill="1" applyBorder="1">
      <alignment vertical="top"/>
    </xf>
    <xf numFmtId="0" fontId="78" fillId="2" borderId="6" xfId="0" applyFont="1" applyFill="1" applyBorder="1" applyAlignment="1" applyProtection="1">
      <alignment horizontal="center" vertical="center" wrapText="1"/>
      <protection locked="0"/>
    </xf>
    <xf numFmtId="0" fontId="82" fillId="2" borderId="0" xfId="0" applyFont="1" applyFill="1" applyAlignment="1">
      <alignment horizontal="center" vertical="center" wrapText="1"/>
    </xf>
    <xf numFmtId="0" fontId="83" fillId="2" borderId="8" xfId="0" applyFont="1" applyFill="1" applyBorder="1" applyAlignment="1" applyProtection="1">
      <alignment horizontal="center" vertical="center" wrapText="1"/>
      <protection locked="0"/>
    </xf>
    <xf numFmtId="0" fontId="84" fillId="2" borderId="6" xfId="0" applyFont="1" applyFill="1" applyBorder="1" applyAlignment="1" applyProtection="1">
      <alignment horizontal="center" vertical="center" wrapText="1"/>
      <protection locked="0"/>
    </xf>
    <xf numFmtId="0" fontId="85" fillId="4" borderId="7" xfId="3" applyFont="1" applyFill="1" applyBorder="1">
      <alignment horizontal="center" vertical="center"/>
    </xf>
    <xf numFmtId="0" fontId="83" fillId="2" borderId="7" xfId="0" applyFont="1" applyFill="1" applyBorder="1" applyAlignment="1" applyProtection="1">
      <alignment horizontal="center" vertical="center" wrapText="1"/>
      <protection locked="0"/>
    </xf>
    <xf numFmtId="0" fontId="85" fillId="4" borderId="6" xfId="3" applyFont="1" applyFill="1" applyBorder="1">
      <alignment horizontal="center" vertical="center"/>
    </xf>
    <xf numFmtId="0" fontId="83" fillId="2" borderId="6" xfId="0" applyFont="1" applyFill="1" applyBorder="1" applyAlignment="1" applyProtection="1">
      <alignment horizontal="center" vertical="center" wrapText="1"/>
      <protection locked="0"/>
    </xf>
    <xf numFmtId="0" fontId="85" fillId="4" borderId="0" xfId="3" applyFont="1" applyFill="1" applyBorder="1">
      <alignment horizontal="center" vertical="center"/>
    </xf>
    <xf numFmtId="0" fontId="83" fillId="2" borderId="0" xfId="0" applyFont="1" applyFill="1" applyAlignment="1" applyProtection="1">
      <alignment horizontal="center" vertical="center" wrapText="1"/>
      <protection locked="0"/>
    </xf>
    <xf numFmtId="0" fontId="86" fillId="2" borderId="8" xfId="0" applyFont="1" applyFill="1" applyBorder="1" applyAlignment="1" applyProtection="1">
      <alignment horizontal="center" vertical="center" wrapText="1"/>
      <protection locked="0"/>
    </xf>
    <xf numFmtId="49" fontId="76" fillId="4" borderId="8" xfId="0" applyNumberFormat="1" applyFont="1" applyFill="1" applyBorder="1" applyAlignment="1">
      <alignment horizontal="center" vertical="center"/>
    </xf>
    <xf numFmtId="49" fontId="76" fillId="4" borderId="0" xfId="0" applyNumberFormat="1" applyFont="1" applyFill="1" applyAlignment="1">
      <alignment horizontal="center" vertical="center"/>
    </xf>
    <xf numFmtId="49" fontId="76" fillId="4" borderId="6" xfId="0" applyNumberFormat="1" applyFont="1" applyFill="1" applyBorder="1" applyAlignment="1">
      <alignment horizontal="center" vertical="center"/>
    </xf>
    <xf numFmtId="0" fontId="86" fillId="2" borderId="0" xfId="0" applyFont="1" applyFill="1" applyAlignment="1" applyProtection="1">
      <alignment horizontal="center" vertical="center" wrapText="1"/>
      <protection locked="0"/>
    </xf>
    <xf numFmtId="0" fontId="89" fillId="2" borderId="8" xfId="0" applyFont="1" applyFill="1" applyBorder="1" applyAlignment="1" applyProtection="1">
      <alignment horizontal="center" vertical="center" wrapText="1"/>
      <protection locked="0"/>
    </xf>
    <xf numFmtId="0" fontId="90" fillId="2" borderId="6" xfId="0" applyFont="1" applyFill="1" applyBorder="1" applyAlignment="1" applyProtection="1">
      <alignment horizontal="center" vertical="center" wrapText="1"/>
      <protection locked="0"/>
    </xf>
    <xf numFmtId="0" fontId="89" fillId="2" borderId="0" xfId="0" applyFont="1" applyFill="1" applyAlignment="1" applyProtection="1">
      <alignment horizontal="center" vertical="center" wrapText="1"/>
      <protection locked="0"/>
    </xf>
    <xf numFmtId="0" fontId="91" fillId="2" borderId="6" xfId="0" applyFont="1" applyFill="1" applyBorder="1" applyAlignment="1" applyProtection="1">
      <alignment horizontal="center" vertical="center" wrapText="1"/>
      <protection locked="0"/>
    </xf>
    <xf numFmtId="0" fontId="90" fillId="2" borderId="6" xfId="0" applyFont="1" applyFill="1" applyBorder="1" applyAlignment="1" applyProtection="1">
      <alignment horizontal="center" vertical="top" wrapText="1"/>
      <protection locked="0"/>
    </xf>
    <xf numFmtId="0" fontId="92" fillId="2" borderId="0" xfId="0" applyFont="1" applyFill="1" applyAlignment="1">
      <alignment horizontal="center" vertical="top"/>
    </xf>
    <xf numFmtId="0" fontId="81" fillId="2" borderId="0" xfId="0" applyFont="1" applyFill="1" applyAlignment="1">
      <alignment horizontal="center" vertical="top"/>
    </xf>
    <xf numFmtId="0" fontId="94" fillId="2" borderId="0" xfId="0" applyFont="1" applyFill="1">
      <alignment vertical="top"/>
    </xf>
    <xf numFmtId="0" fontId="94" fillId="2" borderId="5" xfId="0" applyFont="1" applyFill="1" applyBorder="1">
      <alignment vertical="top"/>
    </xf>
    <xf numFmtId="0" fontId="96" fillId="2" borderId="7" xfId="0" applyFont="1" applyFill="1" applyBorder="1" applyAlignment="1" applyProtection="1">
      <alignment horizontal="center" vertical="center" wrapText="1"/>
      <protection locked="0"/>
    </xf>
    <xf numFmtId="0" fontId="96" fillId="2" borderId="6" xfId="0" applyFont="1" applyFill="1" applyBorder="1" applyAlignment="1" applyProtection="1">
      <alignment horizontal="center" vertical="center" wrapText="1"/>
      <protection locked="0"/>
    </xf>
    <xf numFmtId="0" fontId="71" fillId="2" borderId="0" xfId="0" applyFont="1" applyFill="1" applyAlignment="1">
      <alignment horizontal="right" vertical="top"/>
    </xf>
    <xf numFmtId="0" fontId="101" fillId="2" borderId="5" xfId="0" applyFont="1" applyFill="1" applyBorder="1" applyAlignment="1">
      <alignment horizontal="center" vertical="center"/>
    </xf>
    <xf numFmtId="0" fontId="102" fillId="2" borderId="6" xfId="0" applyFont="1" applyFill="1" applyBorder="1" applyAlignment="1" applyProtection="1">
      <alignment horizontal="center" vertical="center" wrapText="1"/>
      <protection locked="0"/>
    </xf>
    <xf numFmtId="0" fontId="105" fillId="2" borderId="0" xfId="0" applyFont="1" applyFill="1" applyAlignment="1">
      <alignment horizontal="center" vertical="top"/>
    </xf>
    <xf numFmtId="0" fontId="106" fillId="2" borderId="6" xfId="0" applyFont="1" applyFill="1" applyBorder="1" applyAlignment="1" applyProtection="1">
      <alignment horizontal="center" vertical="center" wrapText="1"/>
      <protection locked="0"/>
    </xf>
    <xf numFmtId="0" fontId="107" fillId="2" borderId="8" xfId="0" applyFont="1" applyFill="1" applyBorder="1" applyAlignment="1" applyProtection="1">
      <alignment horizontal="center" vertical="center" wrapText="1"/>
      <protection locked="0"/>
    </xf>
    <xf numFmtId="0" fontId="108" fillId="2" borderId="6" xfId="0" applyFont="1" applyFill="1" applyBorder="1" applyAlignment="1" applyProtection="1">
      <alignment horizontal="center" vertical="center" wrapText="1"/>
      <protection locked="0"/>
    </xf>
    <xf numFmtId="0" fontId="101" fillId="2" borderId="0" xfId="0" applyFont="1" applyFill="1" applyAlignment="1" applyProtection="1">
      <alignment horizontal="center" vertical="center" wrapText="1"/>
      <protection locked="0"/>
    </xf>
    <xf numFmtId="0" fontId="107" fillId="2" borderId="0" xfId="0" applyFont="1" applyFill="1" applyAlignment="1" applyProtection="1">
      <alignment horizontal="center" vertical="center" wrapText="1"/>
      <protection locked="0"/>
    </xf>
    <xf numFmtId="0" fontId="108" fillId="0" borderId="6" xfId="0" applyFont="1" applyBorder="1" applyAlignment="1">
      <alignment horizontal="center" vertical="center"/>
    </xf>
    <xf numFmtId="0" fontId="109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09" fillId="2" borderId="0" xfId="0" applyFont="1" applyFill="1" applyAlignment="1">
      <alignment horizontal="center" vertical="center"/>
    </xf>
    <xf numFmtId="9" fontId="111" fillId="9" borderId="0" xfId="0" applyNumberFormat="1" applyFont="1" applyFill="1" applyAlignment="1">
      <alignment horizontal="left" vertical="center" indent="1"/>
    </xf>
    <xf numFmtId="9" fontId="13" fillId="10" borderId="6" xfId="0" applyNumberFormat="1" applyFont="1" applyFill="1" applyBorder="1" applyAlignment="1" applyProtection="1">
      <alignment horizontal="center" vertical="center"/>
      <protection locked="0"/>
    </xf>
    <xf numFmtId="0" fontId="49" fillId="2" borderId="8" xfId="0" applyFont="1" applyFill="1" applyBorder="1" applyAlignment="1" applyProtection="1">
      <alignment horizontal="center" vertical="center" wrapText="1"/>
      <protection locked="0"/>
    </xf>
    <xf numFmtId="4" fontId="112" fillId="4" borderId="6" xfId="0" applyNumberFormat="1" applyFont="1" applyFill="1" applyBorder="1" applyAlignment="1">
      <alignment horizontal="right" vertical="center" indent="1"/>
    </xf>
    <xf numFmtId="4" fontId="37" fillId="2" borderId="0" xfId="0" applyNumberFormat="1" applyFont="1" applyFill="1" applyBorder="1" applyAlignment="1">
      <alignment horizontal="right" vertical="center" indent="1"/>
    </xf>
    <xf numFmtId="0" fontId="119" fillId="2" borderId="0" xfId="0" applyFont="1" applyFill="1">
      <alignment vertical="top"/>
    </xf>
    <xf numFmtId="0" fontId="121" fillId="2" borderId="8" xfId="0" applyFont="1" applyFill="1" applyBorder="1" applyAlignment="1" applyProtection="1">
      <alignment horizontal="center" vertical="center" wrapText="1"/>
      <protection locked="0"/>
    </xf>
    <xf numFmtId="0" fontId="122" fillId="2" borderId="6" xfId="0" applyFont="1" applyFill="1" applyBorder="1" applyAlignment="1" applyProtection="1">
      <alignment horizontal="center" vertical="center" wrapText="1"/>
      <protection locked="0"/>
    </xf>
    <xf numFmtId="0" fontId="121" fillId="2" borderId="0" xfId="0" applyFont="1" applyFill="1" applyAlignment="1" applyProtection="1">
      <alignment horizontal="center" vertical="center" wrapText="1"/>
      <protection locked="0"/>
    </xf>
    <xf numFmtId="0" fontId="119" fillId="2" borderId="6" xfId="0" applyFont="1" applyFill="1" applyBorder="1">
      <alignment vertical="top"/>
    </xf>
    <xf numFmtId="0" fontId="123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vertical="top"/>
    </xf>
    <xf numFmtId="0" fontId="0" fillId="2" borderId="5" xfId="0" applyFill="1" applyBorder="1" applyAlignment="1">
      <alignment horizontal="center" vertical="center"/>
    </xf>
    <xf numFmtId="0" fontId="54" fillId="2" borderId="5" xfId="3" applyFont="1" applyFill="1" applyBorder="1" applyAlignment="1">
      <alignment vertical="top"/>
    </xf>
    <xf numFmtId="0" fontId="54" fillId="0" borderId="0" xfId="3" applyFont="1" applyBorder="1" applyAlignment="1">
      <alignment vertical="top"/>
    </xf>
    <xf numFmtId="4" fontId="131" fillId="2" borderId="0" xfId="0" applyNumberFormat="1" applyFont="1" applyFill="1" applyAlignment="1">
      <alignment horizontal="center" vertical="center"/>
    </xf>
    <xf numFmtId="4" fontId="132" fillId="2" borderId="0" xfId="0" applyNumberFormat="1" applyFont="1" applyFill="1" applyAlignment="1">
      <alignment horizontal="center" vertical="center"/>
    </xf>
    <xf numFmtId="9" fontId="134" fillId="2" borderId="5" xfId="0" applyNumberFormat="1" applyFont="1" applyFill="1" applyBorder="1" applyAlignment="1">
      <alignment horizontal="center" vertical="center"/>
    </xf>
    <xf numFmtId="0" fontId="135" fillId="2" borderId="0" xfId="0" applyFont="1" applyFill="1" applyAlignment="1">
      <alignment horizontal="center" vertical="top"/>
    </xf>
    <xf numFmtId="0" fontId="137" fillId="2" borderId="0" xfId="0" applyFont="1" applyFill="1">
      <alignment vertical="top"/>
    </xf>
    <xf numFmtId="0" fontId="137" fillId="2" borderId="5" xfId="0" applyFont="1" applyFill="1" applyBorder="1">
      <alignment vertical="top"/>
    </xf>
    <xf numFmtId="0" fontId="137" fillId="2" borderId="5" xfId="0" applyFont="1" applyFill="1" applyBorder="1" applyAlignment="1">
      <alignment horizontal="center" vertical="center"/>
    </xf>
    <xf numFmtId="0" fontId="139" fillId="2" borderId="0" xfId="0" applyFont="1" applyFill="1">
      <alignment vertical="top"/>
    </xf>
    <xf numFmtId="0" fontId="141" fillId="2" borderId="0" xfId="0" applyFont="1" applyFill="1">
      <alignment vertical="top"/>
    </xf>
    <xf numFmtId="0" fontId="140" fillId="2" borderId="0" xfId="0" applyFont="1" applyFill="1">
      <alignment vertical="top"/>
    </xf>
    <xf numFmtId="0" fontId="142" fillId="2" borderId="0" xfId="0" applyFont="1" applyFill="1" applyAlignment="1">
      <alignment horizontal="center" vertical="top"/>
    </xf>
    <xf numFmtId="4" fontId="142" fillId="2" borderId="0" xfId="0" applyNumberFormat="1" applyFont="1" applyFill="1">
      <alignment vertical="top"/>
    </xf>
    <xf numFmtId="0" fontId="143" fillId="2" borderId="0" xfId="0" applyFont="1" applyFill="1">
      <alignment vertical="top"/>
    </xf>
    <xf numFmtId="0" fontId="144" fillId="2" borderId="0" xfId="0" applyFont="1" applyFill="1">
      <alignment vertical="top"/>
    </xf>
    <xf numFmtId="0" fontId="141" fillId="2" borderId="0" xfId="0" applyFont="1" applyFill="1" applyAlignment="1">
      <alignment horizontal="center" vertical="top"/>
    </xf>
    <xf numFmtId="0" fontId="145" fillId="2" borderId="0" xfId="0" applyFont="1" applyFill="1" applyAlignment="1">
      <alignment horizontal="center" vertical="top"/>
    </xf>
    <xf numFmtId="4" fontId="145" fillId="2" borderId="0" xfId="0" applyNumberFormat="1" applyFont="1" applyFill="1">
      <alignment vertical="top"/>
    </xf>
    <xf numFmtId="0" fontId="146" fillId="2" borderId="0" xfId="0" applyFont="1" applyFill="1">
      <alignment vertical="top"/>
    </xf>
    <xf numFmtId="0" fontId="147" fillId="2" borderId="0" xfId="0" applyFont="1" applyFill="1" applyAlignment="1">
      <alignment horizontal="center" vertical="top"/>
    </xf>
    <xf numFmtId="4" fontId="147" fillId="2" borderId="0" xfId="0" applyNumberFormat="1" applyFont="1" applyFill="1">
      <alignment vertical="top"/>
    </xf>
    <xf numFmtId="0" fontId="0" fillId="2" borderId="0" xfId="0" applyFill="1" applyAlignment="1">
      <alignment horizontal="right" vertical="top"/>
    </xf>
    <xf numFmtId="0" fontId="0" fillId="12" borderId="0" xfId="0" applyFill="1">
      <alignment vertical="top"/>
    </xf>
    <xf numFmtId="0" fontId="0" fillId="12" borderId="0" xfId="0" applyFill="1" applyAlignment="1">
      <alignment vertical="center"/>
    </xf>
    <xf numFmtId="0" fontId="0" fillId="12" borderId="0" xfId="0" applyFont="1" applyFill="1" applyAlignment="1">
      <alignment vertical="center"/>
    </xf>
    <xf numFmtId="0" fontId="0" fillId="13" borderId="0" xfId="0" applyFill="1" applyAlignment="1">
      <alignment horizontal="center" vertical="top"/>
    </xf>
    <xf numFmtId="0" fontId="0" fillId="13" borderId="2" xfId="0" applyFill="1" applyBorder="1">
      <alignment vertical="top"/>
    </xf>
    <xf numFmtId="0" fontId="0" fillId="13" borderId="3" xfId="0" applyFill="1" applyBorder="1">
      <alignment vertical="top"/>
    </xf>
    <xf numFmtId="0" fontId="0" fillId="12" borderId="3" xfId="0" applyFill="1" applyBorder="1">
      <alignment vertical="top"/>
    </xf>
    <xf numFmtId="0" fontId="1" fillId="13" borderId="0" xfId="0" applyFont="1" applyFill="1" applyAlignment="1">
      <alignment horizontal="left" vertical="center" wrapText="1" indent="6"/>
    </xf>
    <xf numFmtId="0" fontId="2" fillId="13" borderId="0" xfId="0" applyFont="1" applyFill="1" applyAlignment="1">
      <alignment vertical="center" wrapText="1"/>
    </xf>
    <xf numFmtId="0" fontId="4" fillId="13" borderId="0" xfId="0" applyFont="1" applyFill="1" applyAlignment="1">
      <alignment horizontal="left" vertical="center" wrapText="1" indent="15"/>
    </xf>
    <xf numFmtId="0" fontId="2" fillId="13" borderId="0" xfId="0" applyFont="1" applyFill="1" applyAlignment="1">
      <alignment horizontal="left" vertical="center" wrapText="1" indent="15"/>
    </xf>
    <xf numFmtId="0" fontId="1" fillId="13" borderId="0" xfId="0" applyFont="1" applyFill="1" applyAlignment="1">
      <alignment horizontal="left" vertical="center" wrapText="1" indent="15"/>
    </xf>
    <xf numFmtId="0" fontId="9" fillId="13" borderId="0" xfId="0" applyFont="1" applyFill="1" applyAlignment="1">
      <alignment horizontal="left" vertical="center" wrapText="1" indent="15"/>
    </xf>
    <xf numFmtId="0" fontId="10" fillId="13" borderId="0" xfId="0" applyFont="1" applyFill="1" applyAlignment="1" applyProtection="1">
      <alignment horizontal="left" vertical="center" wrapText="1"/>
      <protection locked="0"/>
    </xf>
    <xf numFmtId="0" fontId="11" fillId="13" borderId="0" xfId="0" applyFont="1" applyFill="1" applyAlignment="1">
      <alignment horizontal="right" vertical="center" wrapText="1"/>
    </xf>
    <xf numFmtId="0" fontId="11" fillId="13" borderId="0" xfId="0" applyFont="1" applyFill="1" applyAlignment="1" applyProtection="1">
      <alignment horizontal="left" vertical="center" wrapText="1"/>
      <protection locked="0"/>
    </xf>
    <xf numFmtId="0" fontId="12" fillId="13" borderId="0" xfId="0" applyFont="1" applyFill="1" applyAlignment="1">
      <alignment horizontal="center" vertical="center"/>
    </xf>
    <xf numFmtId="0" fontId="10" fillId="13" borderId="6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>
      <alignment vertical="top"/>
    </xf>
    <xf numFmtId="0" fontId="33" fillId="2" borderId="13" xfId="0" applyFont="1" applyFill="1" applyBorder="1">
      <alignment vertical="top"/>
    </xf>
    <xf numFmtId="0" fontId="78" fillId="2" borderId="13" xfId="0" applyFont="1" applyFill="1" applyBorder="1" applyAlignment="1" applyProtection="1">
      <alignment horizontal="center" vertical="center" wrapText="1"/>
      <protection locked="0"/>
    </xf>
    <xf numFmtId="0" fontId="163" fillId="2" borderId="6" xfId="0" applyFont="1" applyFill="1" applyBorder="1" applyAlignment="1" applyProtection="1">
      <alignment horizontal="center" vertical="top" wrapText="1"/>
      <protection locked="0"/>
    </xf>
    <xf numFmtId="0" fontId="33" fillId="13" borderId="0" xfId="0" applyFont="1" applyFill="1">
      <alignment vertical="top"/>
    </xf>
    <xf numFmtId="0" fontId="33" fillId="13" borderId="6" xfId="0" applyFont="1" applyFill="1" applyBorder="1">
      <alignment vertical="top"/>
    </xf>
    <xf numFmtId="0" fontId="33" fillId="13" borderId="8" xfId="0" applyFont="1" applyFill="1" applyBorder="1">
      <alignment vertical="top"/>
    </xf>
    <xf numFmtId="0" fontId="166" fillId="2" borderId="6" xfId="0" applyFont="1" applyFill="1" applyBorder="1" applyAlignment="1">
      <alignment horizontal="center" vertical="center"/>
    </xf>
    <xf numFmtId="0" fontId="167" fillId="2" borderId="6" xfId="0" applyFont="1" applyFill="1" applyBorder="1" applyAlignment="1">
      <alignment horizontal="center" vertical="center"/>
    </xf>
    <xf numFmtId="0" fontId="168" fillId="2" borderId="6" xfId="0" applyFont="1" applyFill="1" applyBorder="1" applyAlignment="1">
      <alignment horizontal="center" vertical="center"/>
    </xf>
    <xf numFmtId="0" fontId="168" fillId="2" borderId="7" xfId="0" applyFont="1" applyFill="1" applyBorder="1" applyAlignment="1">
      <alignment horizontal="center" vertical="center"/>
    </xf>
    <xf numFmtId="0" fontId="171" fillId="2" borderId="0" xfId="0" applyFont="1" applyFill="1" applyAlignment="1">
      <alignment vertical="center"/>
    </xf>
    <xf numFmtId="0" fontId="151" fillId="2" borderId="0" xfId="0" applyFont="1" applyFill="1" applyAlignment="1">
      <alignment horizontal="right" vertical="center"/>
    </xf>
    <xf numFmtId="0" fontId="0" fillId="2" borderId="5" xfId="0" applyFill="1" applyBorder="1" applyAlignment="1">
      <alignment horizontal="right" vertical="top"/>
    </xf>
    <xf numFmtId="0" fontId="130" fillId="2" borderId="4" xfId="3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top"/>
    </xf>
    <xf numFmtId="0" fontId="54" fillId="2" borderId="5" xfId="3" applyFont="1" applyFill="1" applyBorder="1" applyAlignment="1">
      <alignment horizontal="right" vertical="top"/>
    </xf>
    <xf numFmtId="0" fontId="54" fillId="2" borderId="4" xfId="3" applyFont="1" applyFill="1" applyBorder="1" applyAlignment="1">
      <alignment horizontal="right" vertical="top"/>
    </xf>
    <xf numFmtId="0" fontId="125" fillId="2" borderId="5" xfId="3" applyFont="1" applyFill="1" applyBorder="1" applyAlignment="1">
      <alignment horizontal="right" vertical="top" wrapText="1"/>
    </xf>
    <xf numFmtId="4" fontId="133" fillId="2" borderId="5" xfId="0" applyNumberFormat="1" applyFont="1" applyFill="1" applyBorder="1" applyAlignment="1">
      <alignment horizontal="right" vertical="center"/>
    </xf>
    <xf numFmtId="0" fontId="137" fillId="2" borderId="5" xfId="0" applyFont="1" applyFill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51" fillId="2" borderId="0" xfId="0" applyFont="1" applyFill="1" applyAlignment="1">
      <alignment horizontal="right" vertical="top"/>
    </xf>
    <xf numFmtId="0" fontId="172" fillId="2" borderId="0" xfId="0" applyFont="1" applyFill="1" applyAlignment="1">
      <alignment horizontal="center" vertical="center"/>
    </xf>
    <xf numFmtId="0" fontId="17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4" fontId="179" fillId="4" borderId="8" xfId="0" applyNumberFormat="1" applyFont="1" applyFill="1" applyBorder="1" applyAlignment="1">
      <alignment horizontal="right" vertical="center" indent="1"/>
    </xf>
    <xf numFmtId="4" fontId="179" fillId="2" borderId="8" xfId="0" applyNumberFormat="1" applyFont="1" applyFill="1" applyBorder="1" applyAlignment="1">
      <alignment horizontal="right" vertical="center" indent="1"/>
    </xf>
    <xf numFmtId="0" fontId="180" fillId="2" borderId="7" xfId="0" applyFont="1" applyFill="1" applyBorder="1" applyAlignment="1">
      <alignment horizontal="center" vertical="center"/>
    </xf>
    <xf numFmtId="0" fontId="181" fillId="2" borderId="7" xfId="0" applyFont="1" applyFill="1" applyBorder="1" applyAlignment="1">
      <alignment horizontal="center" vertical="center"/>
    </xf>
    <xf numFmtId="4" fontId="182" fillId="4" borderId="7" xfId="0" applyNumberFormat="1" applyFont="1" applyFill="1" applyBorder="1" applyAlignment="1">
      <alignment horizontal="right" vertical="center" indent="1"/>
    </xf>
    <xf numFmtId="4" fontId="182" fillId="2" borderId="7" xfId="0" applyNumberFormat="1" applyFont="1" applyFill="1" applyBorder="1" applyAlignment="1">
      <alignment horizontal="right" vertical="center" indent="1"/>
    </xf>
    <xf numFmtId="0" fontId="180" fillId="2" borderId="6" xfId="0" applyFont="1" applyFill="1" applyBorder="1" applyAlignment="1">
      <alignment horizontal="center" vertical="center"/>
    </xf>
    <xf numFmtId="0" fontId="181" fillId="2" borderId="6" xfId="0" applyFont="1" applyFill="1" applyBorder="1" applyAlignment="1">
      <alignment horizontal="center" vertical="center"/>
    </xf>
    <xf numFmtId="4" fontId="182" fillId="4" borderId="6" xfId="0" applyNumberFormat="1" applyFont="1" applyFill="1" applyBorder="1" applyAlignment="1">
      <alignment horizontal="right" vertical="center" indent="1"/>
    </xf>
    <xf numFmtId="4" fontId="182" fillId="2" borderId="6" xfId="0" applyNumberFormat="1" applyFont="1" applyFill="1" applyBorder="1" applyAlignment="1">
      <alignment horizontal="right" vertical="center" indent="1"/>
    </xf>
    <xf numFmtId="2" fontId="184" fillId="4" borderId="6" xfId="0" applyNumberFormat="1" applyFont="1" applyFill="1" applyBorder="1" applyAlignment="1">
      <alignment horizontal="right" vertical="center" indent="1"/>
    </xf>
    <xf numFmtId="2" fontId="184" fillId="2" borderId="6" xfId="0" applyNumberFormat="1" applyFont="1" applyFill="1" applyBorder="1" applyAlignment="1">
      <alignment horizontal="right" vertical="center" indent="1"/>
    </xf>
    <xf numFmtId="0" fontId="185" fillId="2" borderId="6" xfId="0" applyFont="1" applyFill="1" applyBorder="1" applyAlignment="1">
      <alignment horizontal="center" vertical="center"/>
    </xf>
    <xf numFmtId="4" fontId="184" fillId="2" borderId="6" xfId="0" applyNumberFormat="1" applyFont="1" applyFill="1" applyBorder="1" applyAlignment="1">
      <alignment horizontal="right" vertical="center" indent="1"/>
    </xf>
    <xf numFmtId="0" fontId="193" fillId="13" borderId="0" xfId="0" applyFont="1" applyFill="1" applyAlignment="1">
      <alignment horizontal="center" vertical="top"/>
    </xf>
    <xf numFmtId="0" fontId="193" fillId="2" borderId="0" xfId="0" applyFont="1" applyFill="1" applyAlignment="1">
      <alignment horizontal="center" vertical="top"/>
    </xf>
    <xf numFmtId="0" fontId="195" fillId="13" borderId="0" xfId="0" applyFont="1" applyFill="1">
      <alignment vertical="top"/>
    </xf>
    <xf numFmtId="0" fontId="195" fillId="2" borderId="4" xfId="0" applyFont="1" applyFill="1" applyBorder="1">
      <alignment vertical="top"/>
    </xf>
    <xf numFmtId="0" fontId="195" fillId="2" borderId="0" xfId="0" applyFont="1" applyFill="1">
      <alignment vertical="top"/>
    </xf>
    <xf numFmtId="0" fontId="195" fillId="2" borderId="4" xfId="0" applyFont="1" applyFill="1" applyBorder="1" applyAlignment="1">
      <alignment vertical="center"/>
    </xf>
    <xf numFmtId="0" fontId="195" fillId="13" borderId="2" xfId="0" applyFont="1" applyFill="1" applyBorder="1">
      <alignment vertical="top"/>
    </xf>
    <xf numFmtId="0" fontId="195" fillId="13" borderId="3" xfId="0" applyFont="1" applyFill="1" applyBorder="1">
      <alignment vertical="top"/>
    </xf>
    <xf numFmtId="0" fontId="197" fillId="13" borderId="0" xfId="0" applyFont="1" applyFill="1" applyAlignment="1">
      <alignment horizontal="center" vertical="top"/>
    </xf>
    <xf numFmtId="0" fontId="197" fillId="2" borderId="0" xfId="0" applyFont="1" applyFill="1" applyAlignment="1">
      <alignment horizontal="center" vertical="top"/>
    </xf>
    <xf numFmtId="0" fontId="195" fillId="13" borderId="4" xfId="0" applyFont="1" applyFill="1" applyBorder="1">
      <alignment vertical="top"/>
    </xf>
    <xf numFmtId="0" fontId="199" fillId="13" borderId="0" xfId="0" applyFont="1" applyFill="1">
      <alignment vertical="top"/>
    </xf>
    <xf numFmtId="0" fontId="199" fillId="2" borderId="0" xfId="0" applyFont="1" applyFill="1">
      <alignment vertical="top"/>
    </xf>
    <xf numFmtId="0" fontId="170" fillId="2" borderId="6" xfId="0" applyFont="1" applyFill="1" applyBorder="1" applyAlignment="1">
      <alignment horizontal="center" vertical="center"/>
    </xf>
    <xf numFmtId="0" fontId="201" fillId="2" borderId="0" xfId="0" applyFont="1" applyFill="1" applyAlignment="1">
      <alignment horizontal="center" vertical="center"/>
    </xf>
    <xf numFmtId="0" fontId="205" fillId="2" borderId="6" xfId="0" applyFont="1" applyFill="1" applyBorder="1" applyAlignment="1">
      <alignment horizontal="center" vertical="center"/>
    </xf>
    <xf numFmtId="2" fontId="202" fillId="4" borderId="6" xfId="0" applyNumberFormat="1" applyFont="1" applyFill="1" applyBorder="1" applyAlignment="1">
      <alignment horizontal="right" vertical="center" indent="1"/>
    </xf>
    <xf numFmtId="2" fontId="202" fillId="2" borderId="6" xfId="0" applyNumberFormat="1" applyFont="1" applyFill="1" applyBorder="1" applyAlignment="1">
      <alignment horizontal="right" vertical="center" indent="1"/>
    </xf>
    <xf numFmtId="0" fontId="203" fillId="2" borderId="0" xfId="0" applyFont="1" applyFill="1" applyAlignment="1">
      <alignment horizontal="center" vertical="center"/>
    </xf>
    <xf numFmtId="0" fontId="204" fillId="2" borderId="0" xfId="0" applyFont="1" applyFill="1" applyAlignment="1">
      <alignment horizontal="center" vertical="center"/>
    </xf>
    <xf numFmtId="0" fontId="206" fillId="2" borderId="0" xfId="0" applyFont="1" applyFill="1" applyAlignment="1">
      <alignment horizontal="center" vertical="center"/>
    </xf>
    <xf numFmtId="4" fontId="202" fillId="4" borderId="0" xfId="0" applyNumberFormat="1" applyFont="1" applyFill="1" applyAlignment="1">
      <alignment horizontal="right" vertical="center" indent="1"/>
    </xf>
    <xf numFmtId="4" fontId="202" fillId="2" borderId="0" xfId="0" applyNumberFormat="1" applyFont="1" applyFill="1" applyAlignment="1">
      <alignment horizontal="right" vertical="center" indent="1"/>
    </xf>
    <xf numFmtId="0" fontId="207" fillId="2" borderId="0" xfId="0" applyFont="1" applyFill="1" applyAlignment="1">
      <alignment horizontal="center" vertical="center"/>
    </xf>
    <xf numFmtId="0" fontId="208" fillId="2" borderId="0" xfId="0" applyFont="1" applyFill="1" applyAlignment="1">
      <alignment horizontal="center" vertical="center"/>
    </xf>
    <xf numFmtId="0" fontId="209" fillId="2" borderId="0" xfId="0" applyFont="1" applyFill="1" applyAlignment="1">
      <alignment horizontal="center" vertical="center"/>
    </xf>
    <xf numFmtId="4" fontId="210" fillId="4" borderId="0" xfId="0" applyNumberFormat="1" applyFont="1" applyFill="1" applyAlignment="1">
      <alignment horizontal="right" vertical="center" indent="1"/>
    </xf>
    <xf numFmtId="4" fontId="210" fillId="2" borderId="0" xfId="0" applyNumberFormat="1" applyFont="1" applyFill="1" applyAlignment="1">
      <alignment horizontal="right" vertical="center" indent="1"/>
    </xf>
    <xf numFmtId="0" fontId="203" fillId="2" borderId="8" xfId="0" applyFont="1" applyFill="1" applyBorder="1" applyAlignment="1">
      <alignment horizontal="center" vertical="center"/>
    </xf>
    <xf numFmtId="0" fontId="204" fillId="2" borderId="8" xfId="0" applyFont="1" applyFill="1" applyBorder="1" applyAlignment="1">
      <alignment horizontal="center" vertical="center"/>
    </xf>
    <xf numFmtId="0" fontId="63" fillId="2" borderId="7" xfId="0" applyFont="1" applyFill="1" applyBorder="1" applyAlignment="1">
      <alignment horizontal="center" vertical="center"/>
    </xf>
    <xf numFmtId="0" fontId="63" fillId="2" borderId="6" xfId="0" applyFont="1" applyFill="1" applyBorder="1" applyAlignment="1">
      <alignment horizontal="center" vertical="center"/>
    </xf>
    <xf numFmtId="0" fontId="200" fillId="2" borderId="0" xfId="0" applyFont="1" applyFill="1" applyAlignment="1">
      <alignment horizontal="center" vertical="top"/>
    </xf>
    <xf numFmtId="4" fontId="17" fillId="2" borderId="0" xfId="0" applyNumberFormat="1" applyFont="1" applyFill="1" applyAlignment="1">
      <alignment horizontal="center" vertical="center"/>
    </xf>
    <xf numFmtId="0" fontId="219" fillId="2" borderId="0" xfId="0" applyFont="1" applyFill="1" applyAlignment="1">
      <alignment horizontal="center" vertical="center"/>
    </xf>
    <xf numFmtId="0" fontId="86" fillId="2" borderId="0" xfId="0" applyFont="1" applyFill="1" applyBorder="1" applyAlignment="1" applyProtection="1">
      <alignment horizontal="center" vertical="center" wrapText="1"/>
      <protection locked="0"/>
    </xf>
    <xf numFmtId="0" fontId="106" fillId="2" borderId="19" xfId="0" applyFont="1" applyFill="1" applyBorder="1" applyAlignment="1" applyProtection="1">
      <alignment horizontal="center" vertical="center" wrapText="1"/>
      <protection locked="0"/>
    </xf>
    <xf numFmtId="0" fontId="33" fillId="2" borderId="19" xfId="0" applyFont="1" applyFill="1" applyBorder="1">
      <alignment vertical="top"/>
    </xf>
    <xf numFmtId="4" fontId="184" fillId="4" borderId="6" xfId="0" applyNumberFormat="1" applyFont="1" applyFill="1" applyBorder="1" applyAlignment="1">
      <alignment horizontal="right" vertical="center" indent="1"/>
    </xf>
    <xf numFmtId="0" fontId="222" fillId="2" borderId="8" xfId="0" applyFont="1" applyFill="1" applyBorder="1" applyAlignment="1">
      <alignment horizontal="center" vertical="center"/>
    </xf>
    <xf numFmtId="0" fontId="195" fillId="22" borderId="0" xfId="0" applyFont="1" applyFill="1">
      <alignment vertical="top"/>
    </xf>
    <xf numFmtId="0" fontId="25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horizontal="center" vertical="center"/>
    </xf>
    <xf numFmtId="0" fontId="97" fillId="2" borderId="0" xfId="0" applyFont="1" applyFill="1" applyAlignment="1">
      <alignment horizontal="center" vertical="center"/>
    </xf>
    <xf numFmtId="0" fontId="223" fillId="2" borderId="0" xfId="0" applyFont="1" applyFill="1" applyAlignment="1">
      <alignment horizontal="center" vertical="center"/>
    </xf>
    <xf numFmtId="0" fontId="225" fillId="2" borderId="8" xfId="0" applyFont="1" applyFill="1" applyBorder="1" applyAlignment="1" applyProtection="1">
      <alignment horizontal="center" vertical="center" wrapText="1"/>
      <protection locked="0"/>
    </xf>
    <xf numFmtId="0" fontId="32" fillId="2" borderId="0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horizontal="center" vertical="center"/>
    </xf>
    <xf numFmtId="0" fontId="52" fillId="2" borderId="6" xfId="0" applyFont="1" applyFill="1" applyBorder="1" applyAlignment="1">
      <alignment horizontal="center" vertical="center"/>
    </xf>
    <xf numFmtId="4" fontId="52" fillId="2" borderId="7" xfId="0" applyNumberFormat="1" applyFont="1" applyFill="1" applyBorder="1" applyAlignment="1">
      <alignment horizontal="right" vertical="center" indent="1"/>
    </xf>
    <xf numFmtId="4" fontId="52" fillId="4" borderId="8" xfId="0" applyNumberFormat="1" applyFont="1" applyFill="1" applyBorder="1" applyAlignment="1">
      <alignment horizontal="right" vertical="center" indent="1"/>
    </xf>
    <xf numFmtId="4" fontId="52" fillId="4" borderId="6" xfId="0" applyNumberFormat="1" applyFont="1" applyFill="1" applyBorder="1" applyAlignment="1">
      <alignment horizontal="right" vertical="center" indent="1"/>
    </xf>
    <xf numFmtId="4" fontId="52" fillId="2" borderId="8" xfId="0" applyNumberFormat="1" applyFont="1" applyFill="1" applyBorder="1" applyAlignment="1">
      <alignment horizontal="right" vertical="center" indent="1"/>
    </xf>
    <xf numFmtId="4" fontId="52" fillId="2" borderId="6" xfId="0" applyNumberFormat="1" applyFont="1" applyFill="1" applyBorder="1" applyAlignment="1">
      <alignment horizontal="right" vertical="center" indent="1"/>
    </xf>
    <xf numFmtId="0" fontId="176" fillId="2" borderId="8" xfId="0" applyFont="1" applyFill="1" applyBorder="1" applyAlignment="1">
      <alignment horizontal="center" vertical="center"/>
    </xf>
    <xf numFmtId="0" fontId="177" fillId="2" borderId="8" xfId="0" applyFont="1" applyFill="1" applyBorder="1" applyAlignment="1">
      <alignment horizontal="center" vertical="center"/>
    </xf>
    <xf numFmtId="0" fontId="179" fillId="2" borderId="8" xfId="0" applyFont="1" applyFill="1" applyBorder="1" applyAlignment="1">
      <alignment horizontal="center" vertical="center"/>
    </xf>
    <xf numFmtId="0" fontId="76" fillId="4" borderId="7" xfId="3" applyFont="1" applyFill="1" applyBorder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50" fillId="2" borderId="7" xfId="0" applyFont="1" applyFill="1" applyBorder="1" applyAlignment="1">
      <alignment horizontal="center" vertical="center"/>
    </xf>
    <xf numFmtId="0" fontId="52" fillId="2" borderId="7" xfId="0" applyFont="1" applyFill="1" applyBorder="1" applyAlignment="1">
      <alignment horizontal="center" vertical="center"/>
    </xf>
    <xf numFmtId="4" fontId="52" fillId="4" borderId="7" xfId="0" applyNumberFormat="1" applyFont="1" applyFill="1" applyBorder="1" applyAlignment="1">
      <alignment horizontal="right" vertical="center" indent="1"/>
    </xf>
    <xf numFmtId="0" fontId="162" fillId="13" borderId="0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50" fillId="2" borderId="8" xfId="0" applyFont="1" applyFill="1" applyBorder="1" applyAlignment="1">
      <alignment horizontal="center" vertical="center"/>
    </xf>
    <xf numFmtId="0" fontId="52" fillId="2" borderId="8" xfId="0" applyFont="1" applyFill="1" applyBorder="1" applyAlignment="1">
      <alignment horizontal="center" vertical="center"/>
    </xf>
    <xf numFmtId="0" fontId="203" fillId="2" borderId="6" xfId="0" applyFont="1" applyFill="1" applyBorder="1" applyAlignment="1">
      <alignment horizontal="center" vertical="center"/>
    </xf>
    <xf numFmtId="0" fontId="204" fillId="2" borderId="6" xfId="0" applyFont="1" applyFill="1" applyBorder="1" applyAlignment="1">
      <alignment horizontal="center" vertical="center"/>
    </xf>
    <xf numFmtId="4" fontId="202" fillId="4" borderId="6" xfId="0" applyNumberFormat="1" applyFont="1" applyFill="1" applyBorder="1" applyAlignment="1">
      <alignment horizontal="right" vertical="center" indent="1"/>
    </xf>
    <xf numFmtId="4" fontId="202" fillId="2" borderId="6" xfId="0" applyNumberFormat="1" applyFont="1" applyFill="1" applyBorder="1" applyAlignment="1">
      <alignment horizontal="right" vertical="center" indent="1"/>
    </xf>
    <xf numFmtId="0" fontId="192" fillId="13" borderId="0" xfId="0" applyFont="1" applyFill="1" applyBorder="1" applyAlignment="1">
      <alignment horizontal="center" vertical="center"/>
    </xf>
    <xf numFmtId="0" fontId="76" fillId="4" borderId="6" xfId="3" applyFont="1" applyFill="1" applyBorder="1">
      <alignment horizontal="center" vertical="center"/>
    </xf>
    <xf numFmtId="0" fontId="97" fillId="2" borderId="8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 applyProtection="1">
      <alignment horizontal="center" vertical="center" wrapText="1"/>
      <protection locked="0"/>
    </xf>
    <xf numFmtId="0" fontId="188" fillId="2" borderId="7" xfId="0" applyFont="1" applyFill="1" applyBorder="1" applyAlignment="1">
      <alignment horizontal="center" vertical="center"/>
    </xf>
    <xf numFmtId="0" fontId="103" fillId="4" borderId="7" xfId="3" applyFont="1" applyFill="1" applyBorder="1">
      <alignment horizontal="center" vertical="center"/>
    </xf>
    <xf numFmtId="0" fontId="206" fillId="2" borderId="6" xfId="0" applyFont="1" applyFill="1" applyBorder="1" applyAlignment="1">
      <alignment horizontal="center" vertical="center"/>
    </xf>
    <xf numFmtId="0" fontId="70" fillId="2" borderId="7" xfId="0" applyFont="1" applyFill="1" applyBorder="1" applyAlignment="1" applyProtection="1">
      <alignment horizontal="center" vertical="center" wrapText="1"/>
      <protection locked="0"/>
    </xf>
    <xf numFmtId="0" fontId="51" fillId="2" borderId="6" xfId="0" applyFont="1" applyFill="1" applyBorder="1" applyAlignment="1">
      <alignment horizontal="center" vertical="center"/>
    </xf>
    <xf numFmtId="0" fontId="51" fillId="2" borderId="7" xfId="0" applyFont="1" applyFill="1" applyBorder="1" applyAlignment="1">
      <alignment horizontal="center" vertical="center"/>
    </xf>
    <xf numFmtId="0" fontId="32" fillId="13" borderId="0" xfId="0" applyFont="1" applyFill="1" applyBorder="1" applyAlignment="1">
      <alignment horizontal="center" vertical="center"/>
    </xf>
    <xf numFmtId="0" fontId="169" fillId="2" borderId="7" xfId="0" applyFont="1" applyFill="1" applyBorder="1" applyAlignment="1">
      <alignment horizontal="center" vertical="center"/>
    </xf>
    <xf numFmtId="0" fontId="170" fillId="2" borderId="7" xfId="0" applyFont="1" applyFill="1" applyBorder="1" applyAlignment="1">
      <alignment horizontal="center" vertical="center"/>
    </xf>
    <xf numFmtId="0" fontId="184" fillId="2" borderId="7" xfId="0" applyFont="1" applyFill="1" applyBorder="1" applyAlignment="1">
      <alignment horizontal="center" vertical="center"/>
    </xf>
    <xf numFmtId="0" fontId="86" fillId="2" borderId="8" xfId="0" applyFont="1" applyFill="1" applyBorder="1" applyAlignment="1" applyProtection="1">
      <alignment horizontal="center" vertical="center" wrapText="1"/>
      <protection locked="0"/>
    </xf>
    <xf numFmtId="0" fontId="35" fillId="2" borderId="6" xfId="0" applyFont="1" applyFill="1" applyBorder="1" applyAlignment="1" applyProtection="1">
      <alignment horizontal="center" vertical="center" wrapText="1"/>
      <protection locked="0"/>
    </xf>
    <xf numFmtId="0" fontId="27" fillId="2" borderId="0" xfId="0" applyFont="1" applyFill="1" applyBorder="1" applyAlignment="1">
      <alignment horizontal="center" vertical="center"/>
    </xf>
    <xf numFmtId="0" fontId="162" fillId="2" borderId="0" xfId="0" applyFont="1" applyFill="1" applyBorder="1" applyAlignment="1">
      <alignment horizontal="center" vertical="center"/>
    </xf>
    <xf numFmtId="0" fontId="34" fillId="2" borderId="6" xfId="0" applyFont="1" applyFill="1" applyBorder="1" applyAlignment="1" applyProtection="1">
      <alignment horizontal="center" vertical="center" wrapText="1"/>
      <protection locked="0"/>
    </xf>
    <xf numFmtId="0" fontId="211" fillId="13" borderId="0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4" fontId="26" fillId="4" borderId="8" xfId="0" applyNumberFormat="1" applyFont="1" applyFill="1" applyBorder="1" applyAlignment="1">
      <alignment horizontal="right" vertical="center" indent="1"/>
    </xf>
    <xf numFmtId="4" fontId="26" fillId="2" borderId="8" xfId="0" applyNumberFormat="1" applyFont="1" applyFill="1" applyBorder="1" applyAlignment="1">
      <alignment horizontal="right" vertical="center" indent="1"/>
    </xf>
    <xf numFmtId="0" fontId="22" fillId="2" borderId="8" xfId="0" applyFont="1" applyFill="1" applyBorder="1" applyAlignment="1" applyProtection="1">
      <alignment horizontal="center" wrapText="1"/>
      <protection locked="0"/>
    </xf>
    <xf numFmtId="0" fontId="22" fillId="2" borderId="8" xfId="0" applyFont="1" applyFill="1" applyBorder="1" applyAlignment="1" applyProtection="1">
      <alignment horizontal="center" vertical="center" wrapText="1"/>
      <protection locked="0"/>
    </xf>
    <xf numFmtId="0" fontId="169" fillId="2" borderId="6" xfId="0" applyFont="1" applyFill="1" applyBorder="1" applyAlignment="1">
      <alignment horizontal="center" vertical="center"/>
    </xf>
    <xf numFmtId="0" fontId="170" fillId="2" borderId="6" xfId="0" applyFont="1" applyFill="1" applyBorder="1" applyAlignment="1">
      <alignment horizontal="center" vertical="center"/>
    </xf>
    <xf numFmtId="0" fontId="34" fillId="2" borderId="0" xfId="0" applyFont="1" applyFill="1" applyBorder="1" applyAlignment="1" applyProtection="1">
      <alignment horizontal="center" vertical="center" wrapText="1"/>
      <protection locked="0"/>
    </xf>
    <xf numFmtId="0" fontId="44" fillId="2" borderId="0" xfId="0" applyFont="1" applyFill="1" applyAlignment="1">
      <alignment horizontal="center" vertical="center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9" fontId="13" fillId="21" borderId="0" xfId="0" applyNumberFormat="1" applyFont="1" applyFill="1" applyBorder="1" applyAlignment="1" applyProtection="1">
      <alignment horizontal="center" vertical="center"/>
      <protection locked="0"/>
    </xf>
    <xf numFmtId="0" fontId="10" fillId="23" borderId="0" xfId="0" applyFont="1" applyFill="1" applyBorder="1" applyAlignment="1" applyProtection="1">
      <alignment horizontal="left" vertical="center" wrapText="1"/>
      <protection locked="0"/>
    </xf>
    <xf numFmtId="0" fontId="11" fillId="23" borderId="0" xfId="0" applyFont="1" applyFill="1" applyBorder="1" applyAlignment="1" applyProtection="1">
      <alignment horizontal="center" vertical="center" wrapText="1"/>
      <protection locked="0"/>
    </xf>
    <xf numFmtId="0" fontId="226" fillId="13" borderId="0" xfId="0" applyFont="1" applyFill="1" applyBorder="1" applyAlignment="1">
      <alignment vertical="center"/>
    </xf>
    <xf numFmtId="0" fontId="162" fillId="12" borderId="0" xfId="0" applyFont="1" applyFill="1" applyBorder="1" applyAlignment="1">
      <alignment horizontal="center" vertical="center"/>
    </xf>
    <xf numFmtId="0" fontId="193" fillId="13" borderId="0" xfId="0" applyFont="1" applyFill="1" applyBorder="1" applyAlignment="1">
      <alignment horizontal="center" vertical="top"/>
    </xf>
    <xf numFmtId="0" fontId="197" fillId="13" borderId="0" xfId="0" applyFont="1" applyFill="1" applyBorder="1" applyAlignment="1">
      <alignment horizontal="center" vertical="top"/>
    </xf>
    <xf numFmtId="0" fontId="195" fillId="13" borderId="0" xfId="0" applyFont="1" applyFill="1" applyBorder="1" applyAlignment="1">
      <alignment horizontal="center" vertical="center"/>
    </xf>
    <xf numFmtId="0" fontId="0" fillId="2" borderId="20" xfId="0" applyFill="1" applyBorder="1">
      <alignment vertical="top"/>
    </xf>
    <xf numFmtId="0" fontId="0" fillId="2" borderId="21" xfId="0" applyFill="1" applyBorder="1">
      <alignment vertical="top"/>
    </xf>
    <xf numFmtId="0" fontId="197" fillId="2" borderId="0" xfId="0" applyFont="1" applyFill="1" applyBorder="1" applyAlignment="1">
      <alignment horizontal="center" vertical="top"/>
    </xf>
    <xf numFmtId="0" fontId="195" fillId="2" borderId="0" xfId="0" applyFont="1" applyFill="1" applyBorder="1">
      <alignment vertical="top"/>
    </xf>
    <xf numFmtId="0" fontId="0" fillId="0" borderId="0" xfId="0" applyBorder="1">
      <alignment vertical="top"/>
    </xf>
    <xf numFmtId="0" fontId="0" fillId="2" borderId="0" xfId="0" applyFill="1" applyBorder="1" applyAlignment="1">
      <alignment horizontal="center" vertical="top"/>
    </xf>
    <xf numFmtId="0" fontId="195" fillId="13" borderId="0" xfId="0" applyFont="1" applyFill="1" applyBorder="1">
      <alignment vertical="top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162" fillId="12" borderId="23" xfId="0" applyFont="1" applyFill="1" applyBorder="1" applyAlignment="1">
      <alignment horizontal="center" vertical="center"/>
    </xf>
    <xf numFmtId="4" fontId="77" fillId="13" borderId="25" xfId="0" applyNumberFormat="1" applyFont="1" applyFill="1" applyBorder="1" applyAlignment="1">
      <alignment horizontal="center" vertical="center"/>
    </xf>
    <xf numFmtId="0" fontId="192" fillId="13" borderId="23" xfId="0" applyFont="1" applyFill="1" applyBorder="1" applyAlignment="1">
      <alignment horizontal="center" vertical="center"/>
    </xf>
    <xf numFmtId="0" fontId="27" fillId="2" borderId="25" xfId="0" applyFont="1" applyFill="1" applyBorder="1" applyAlignment="1">
      <alignment horizontal="center" vertical="center"/>
    </xf>
    <xf numFmtId="0" fontId="162" fillId="12" borderId="25" xfId="0" applyFont="1" applyFill="1" applyBorder="1" applyAlignment="1">
      <alignment horizontal="center" vertical="center"/>
    </xf>
    <xf numFmtId="0" fontId="174" fillId="13" borderId="23" xfId="0" applyFont="1" applyFill="1" applyBorder="1" applyAlignment="1">
      <alignment horizontal="center" vertical="center"/>
    </xf>
    <xf numFmtId="0" fontId="211" fillId="13" borderId="25" xfId="0" applyFont="1" applyFill="1" applyBorder="1" applyAlignment="1">
      <alignment horizontal="center" vertical="center"/>
    </xf>
    <xf numFmtId="0" fontId="27" fillId="2" borderId="23" xfId="0" applyFont="1" applyFill="1" applyBorder="1" applyAlignment="1">
      <alignment horizontal="center" vertical="center"/>
    </xf>
    <xf numFmtId="0" fontId="27" fillId="13" borderId="25" xfId="0" applyFont="1" applyFill="1" applyBorder="1" applyAlignment="1">
      <alignment horizontal="center" vertical="center"/>
    </xf>
    <xf numFmtId="0" fontId="197" fillId="2" borderId="23" xfId="0" applyFont="1" applyFill="1" applyBorder="1" applyAlignment="1">
      <alignment horizontal="center" vertical="top"/>
    </xf>
    <xf numFmtId="0" fontId="197" fillId="13" borderId="23" xfId="0" applyFont="1" applyFill="1" applyBorder="1" applyAlignment="1">
      <alignment horizontal="center" vertical="top"/>
    </xf>
    <xf numFmtId="0" fontId="197" fillId="13" borderId="25" xfId="0" applyFont="1" applyFill="1" applyBorder="1" applyAlignment="1">
      <alignment horizontal="center" vertical="top"/>
    </xf>
    <xf numFmtId="0" fontId="193" fillId="13" borderId="23" xfId="0" applyFont="1" applyFill="1" applyBorder="1" applyAlignment="1">
      <alignment horizontal="center" vertical="top"/>
    </xf>
    <xf numFmtId="0" fontId="192" fillId="13" borderId="25" xfId="0" applyFont="1" applyFill="1" applyBorder="1" applyAlignment="1">
      <alignment horizontal="center" vertical="center"/>
    </xf>
    <xf numFmtId="0" fontId="211" fillId="13" borderId="23" xfId="0" applyFont="1" applyFill="1" applyBorder="1" applyAlignment="1">
      <alignment horizontal="center" vertical="center"/>
    </xf>
    <xf numFmtId="0" fontId="193" fillId="13" borderId="25" xfId="0" applyFont="1" applyFill="1" applyBorder="1" applyAlignment="1">
      <alignment horizontal="center" vertical="top"/>
    </xf>
    <xf numFmtId="0" fontId="200" fillId="2" borderId="0" xfId="0" applyFont="1" applyFill="1" applyBorder="1" applyAlignment="1">
      <alignment horizontal="center" vertical="top"/>
    </xf>
    <xf numFmtId="0" fontId="193" fillId="2" borderId="0" xfId="0" applyFont="1" applyFill="1" applyBorder="1" applyAlignment="1">
      <alignment horizontal="center" vertical="top"/>
    </xf>
    <xf numFmtId="0" fontId="0" fillId="0" borderId="28" xfId="0" applyBorder="1">
      <alignment vertical="top"/>
    </xf>
    <xf numFmtId="0" fontId="0" fillId="0" borderId="29" xfId="0" applyBorder="1">
      <alignment vertical="top"/>
    </xf>
    <xf numFmtId="0" fontId="195" fillId="2" borderId="0" xfId="0" applyFont="1" applyFill="1" applyBorder="1" applyAlignment="1">
      <alignment horizontal="center" vertical="top"/>
    </xf>
    <xf numFmtId="0" fontId="195" fillId="2" borderId="25" xfId="0" applyFont="1" applyFill="1" applyBorder="1">
      <alignment vertical="top"/>
    </xf>
    <xf numFmtId="0" fontId="195" fillId="2" borderId="23" xfId="0" applyFont="1" applyFill="1" applyBorder="1">
      <alignment vertical="top"/>
    </xf>
    <xf numFmtId="0" fontId="195" fillId="2" borderId="24" xfId="0" applyFont="1" applyFill="1" applyBorder="1" applyAlignment="1">
      <alignment horizontal="center" vertical="top"/>
    </xf>
    <xf numFmtId="0" fontId="195" fillId="2" borderId="26" xfId="0" applyFont="1" applyFill="1" applyBorder="1" applyAlignment="1">
      <alignment horizontal="center" vertical="top"/>
    </xf>
    <xf numFmtId="0" fontId="195" fillId="2" borderId="16" xfId="0" applyFont="1" applyFill="1" applyBorder="1" applyAlignment="1">
      <alignment horizontal="center" vertical="top"/>
    </xf>
    <xf numFmtId="0" fontId="229" fillId="25" borderId="27" xfId="0" applyFont="1" applyFill="1" applyBorder="1" applyAlignment="1">
      <alignment horizontal="center" vertical="center" wrapText="1"/>
    </xf>
    <xf numFmtId="0" fontId="162" fillId="12" borderId="27" xfId="0" applyFont="1" applyFill="1" applyBorder="1" applyAlignment="1">
      <alignment horizontal="center" vertical="center"/>
    </xf>
    <xf numFmtId="0" fontId="195" fillId="2" borderId="27" xfId="0" applyFont="1" applyFill="1" applyBorder="1">
      <alignment vertical="top"/>
    </xf>
    <xf numFmtId="0" fontId="227" fillId="12" borderId="0" xfId="0" applyFont="1" applyFill="1" applyBorder="1" applyAlignment="1">
      <alignment vertical="center"/>
    </xf>
    <xf numFmtId="0" fontId="0" fillId="13" borderId="23" xfId="0" applyFill="1" applyBorder="1" applyAlignment="1">
      <alignment horizontal="center" vertical="top"/>
    </xf>
    <xf numFmtId="0" fontId="32" fillId="2" borderId="25" xfId="0" applyFont="1" applyFill="1" applyBorder="1" applyAlignment="1">
      <alignment horizontal="center" vertical="center"/>
    </xf>
    <xf numFmtId="0" fontId="195" fillId="2" borderId="30" xfId="0" applyFont="1" applyFill="1" applyBorder="1">
      <alignment vertical="top"/>
    </xf>
    <xf numFmtId="0" fontId="32" fillId="13" borderId="23" xfId="0" applyFont="1" applyFill="1" applyBorder="1" applyAlignment="1">
      <alignment horizontal="center" vertical="center"/>
    </xf>
    <xf numFmtId="0" fontId="195" fillId="13" borderId="17" xfId="0" applyFont="1" applyFill="1" applyBorder="1">
      <alignment vertical="top"/>
    </xf>
    <xf numFmtId="0" fontId="195" fillId="2" borderId="17" xfId="0" applyFont="1" applyFill="1" applyBorder="1">
      <alignment vertical="top"/>
    </xf>
    <xf numFmtId="0" fontId="193" fillId="2" borderId="23" xfId="0" applyFont="1" applyFill="1" applyBorder="1" applyAlignment="1">
      <alignment horizontal="center" vertical="top"/>
    </xf>
    <xf numFmtId="0" fontId="195" fillId="2" borderId="24" xfId="0" applyFont="1" applyFill="1" applyBorder="1" applyAlignment="1">
      <alignment vertical="top"/>
    </xf>
    <xf numFmtId="0" fontId="195" fillId="2" borderId="16" xfId="0" applyFont="1" applyFill="1" applyBorder="1" applyAlignment="1">
      <alignment vertical="top"/>
    </xf>
    <xf numFmtId="0" fontId="195" fillId="2" borderId="26" xfId="0" applyFont="1" applyFill="1" applyBorder="1" applyAlignment="1">
      <alignment vertical="top"/>
    </xf>
    <xf numFmtId="0" fontId="0" fillId="2" borderId="5" xfId="0" applyFill="1" applyBorder="1" applyAlignment="1">
      <alignment horizontal="left" vertical="center"/>
    </xf>
    <xf numFmtId="0" fontId="0" fillId="13" borderId="29" xfId="0" applyFill="1" applyBorder="1">
      <alignment vertical="top"/>
    </xf>
    <xf numFmtId="0" fontId="0" fillId="13" borderId="0" xfId="0" applyFill="1" applyBorder="1">
      <alignment vertical="top"/>
    </xf>
    <xf numFmtId="0" fontId="10" fillId="24" borderId="0" xfId="0" applyFont="1" applyFill="1" applyBorder="1" applyAlignment="1" applyProtection="1">
      <alignment horizontal="left" vertical="center" wrapText="1"/>
      <protection locked="0"/>
    </xf>
    <xf numFmtId="0" fontId="11" fillId="24" borderId="0" xfId="0" applyFont="1" applyFill="1" applyBorder="1" applyAlignment="1" applyProtection="1">
      <alignment horizontal="center" vertical="center" wrapText="1"/>
      <protection locked="0"/>
    </xf>
    <xf numFmtId="9" fontId="13" fillId="24" borderId="0" xfId="0" applyNumberFormat="1" applyFont="1" applyFill="1" applyBorder="1" applyAlignment="1" applyProtection="1">
      <alignment horizontal="center" vertical="center"/>
      <protection locked="0"/>
    </xf>
    <xf numFmtId="0" fontId="22" fillId="2" borderId="8" xfId="0" applyFont="1" applyFill="1" applyBorder="1" applyAlignment="1" applyProtection="1">
      <alignment horizontal="center" vertical="center" wrapText="1"/>
      <protection locked="0"/>
    </xf>
    <xf numFmtId="4" fontId="0" fillId="2" borderId="5" xfId="0" applyNumberFormat="1" applyFill="1" applyBorder="1">
      <alignment vertical="top"/>
    </xf>
    <xf numFmtId="0" fontId="0" fillId="13" borderId="0" xfId="0" applyFill="1">
      <alignment vertical="top"/>
    </xf>
    <xf numFmtId="0" fontId="0" fillId="13" borderId="5" xfId="0" applyFill="1" applyBorder="1">
      <alignment vertical="top"/>
    </xf>
    <xf numFmtId="0" fontId="225" fillId="2" borderId="0" xfId="0" applyFont="1" applyFill="1" applyBorder="1" applyAlignment="1" applyProtection="1">
      <alignment horizontal="center" vertical="center" wrapText="1"/>
      <protection locked="0"/>
    </xf>
    <xf numFmtId="169" fontId="0" fillId="2" borderId="0" xfId="0" applyNumberFormat="1" applyFill="1">
      <alignment vertical="top"/>
    </xf>
    <xf numFmtId="0" fontId="34" fillId="2" borderId="6" xfId="0" applyFont="1" applyFill="1" applyBorder="1" applyAlignment="1" applyProtection="1">
      <alignment horizontal="center" vertical="center" wrapText="1"/>
      <protection locked="0"/>
    </xf>
    <xf numFmtId="0" fontId="50" fillId="2" borderId="7" xfId="0" applyFont="1" applyFill="1" applyBorder="1" applyAlignment="1">
      <alignment horizontal="center" vertical="center"/>
    </xf>
    <xf numFmtId="0" fontId="22" fillId="2" borderId="8" xfId="0" applyFont="1" applyFill="1" applyBorder="1" applyAlignment="1" applyProtection="1">
      <alignment horizontal="center" vertical="center" wrapText="1"/>
      <protection locked="0"/>
    </xf>
    <xf numFmtId="0" fontId="22" fillId="2" borderId="8" xfId="0" applyFont="1" applyFill="1" applyBorder="1" applyAlignment="1" applyProtection="1">
      <alignment horizontal="center" wrapText="1"/>
      <protection locked="0"/>
    </xf>
    <xf numFmtId="0" fontId="204" fillId="2" borderId="7" xfId="0" applyFont="1" applyFill="1" applyBorder="1" applyAlignment="1">
      <alignment horizontal="center" vertical="center"/>
    </xf>
    <xf numFmtId="0" fontId="35" fillId="2" borderId="6" xfId="0" applyFont="1" applyFill="1" applyBorder="1" applyAlignment="1" applyProtection="1">
      <alignment horizontal="center" vertical="center" wrapText="1"/>
      <protection locked="0"/>
    </xf>
    <xf numFmtId="0" fontId="72" fillId="2" borderId="7" xfId="0" applyFont="1" applyFill="1" applyBorder="1" applyAlignment="1">
      <alignment horizontal="center" vertical="center"/>
    </xf>
    <xf numFmtId="0" fontId="206" fillId="2" borderId="7" xfId="0" applyFont="1" applyFill="1" applyBorder="1" applyAlignment="1">
      <alignment horizontal="center" vertical="center"/>
    </xf>
    <xf numFmtId="0" fontId="195" fillId="2" borderId="16" xfId="0" applyFont="1" applyFill="1" applyBorder="1" applyAlignment="1">
      <alignment horizontal="center" vertical="top"/>
    </xf>
    <xf numFmtId="4" fontId="52" fillId="27" borderId="0" xfId="0" applyNumberFormat="1" applyFont="1" applyFill="1" applyAlignment="1">
      <alignment horizontal="right" vertical="center" indent="1"/>
    </xf>
    <xf numFmtId="4" fontId="52" fillId="27" borderId="6" xfId="0" applyNumberFormat="1" applyFont="1" applyFill="1" applyBorder="1" applyAlignment="1">
      <alignment horizontal="right" vertical="center" indent="1"/>
    </xf>
    <xf numFmtId="0" fontId="127" fillId="2" borderId="0" xfId="0" applyFont="1" applyFill="1" applyAlignment="1">
      <alignment horizontal="center" vertical="center"/>
    </xf>
    <xf numFmtId="4" fontId="52" fillId="28" borderId="7" xfId="0" applyNumberFormat="1" applyFont="1" applyFill="1" applyBorder="1" applyAlignment="1">
      <alignment horizontal="right" vertical="center" indent="1"/>
    </xf>
    <xf numFmtId="2" fontId="184" fillId="28" borderId="6" xfId="0" applyNumberFormat="1" applyFont="1" applyFill="1" applyBorder="1" applyAlignment="1">
      <alignment horizontal="right" vertical="center" indent="1"/>
    </xf>
    <xf numFmtId="2" fontId="184" fillId="13" borderId="6" xfId="0" applyNumberFormat="1" applyFont="1" applyFill="1" applyBorder="1" applyAlignment="1">
      <alignment horizontal="right" vertical="center" indent="1"/>
    </xf>
    <xf numFmtId="4" fontId="210" fillId="13" borderId="0" xfId="0" applyNumberFormat="1" applyFont="1" applyFill="1" applyAlignment="1">
      <alignment horizontal="right" vertical="center" indent="1"/>
    </xf>
    <xf numFmtId="4" fontId="52" fillId="13" borderId="8" xfId="0" applyNumberFormat="1" applyFont="1" applyFill="1" applyBorder="1" applyAlignment="1">
      <alignment horizontal="right" vertical="center" indent="1"/>
    </xf>
    <xf numFmtId="4" fontId="210" fillId="28" borderId="0" xfId="0" applyNumberFormat="1" applyFont="1" applyFill="1" applyAlignment="1">
      <alignment horizontal="right" vertical="center" indent="1"/>
    </xf>
    <xf numFmtId="0" fontId="234" fillId="2" borderId="7" xfId="0" applyFont="1" applyFill="1" applyBorder="1" applyAlignment="1">
      <alignment horizontal="center" vertical="center"/>
    </xf>
    <xf numFmtId="0" fontId="235" fillId="2" borderId="7" xfId="0" applyFont="1" applyFill="1" applyBorder="1" applyAlignment="1">
      <alignment horizontal="center" vertical="center"/>
    </xf>
    <xf numFmtId="0" fontId="236" fillId="2" borderId="7" xfId="0" applyFont="1" applyFill="1" applyBorder="1" applyAlignment="1">
      <alignment horizontal="center" vertical="center"/>
    </xf>
    <xf numFmtId="0" fontId="237" fillId="2" borderId="7" xfId="0" applyFont="1" applyFill="1" applyBorder="1" applyAlignment="1">
      <alignment horizontal="center" vertical="center"/>
    </xf>
    <xf numFmtId="4" fontId="0" fillId="2" borderId="0" xfId="0" applyNumberFormat="1" applyFill="1">
      <alignment vertical="top"/>
    </xf>
    <xf numFmtId="4" fontId="238" fillId="2" borderId="0" xfId="0" applyNumberFormat="1" applyFont="1" applyFill="1" applyBorder="1" applyAlignment="1">
      <alignment horizontal="right" vertical="center" indent="1"/>
    </xf>
    <xf numFmtId="9" fontId="242" fillId="13" borderId="0" xfId="5" applyFont="1" applyFill="1" applyBorder="1" applyAlignment="1">
      <alignment horizontal="center" vertical="center"/>
    </xf>
    <xf numFmtId="9" fontId="242" fillId="12" borderId="0" xfId="5" applyFont="1" applyFill="1" applyBorder="1" applyAlignment="1">
      <alignment horizontal="center" vertical="center"/>
    </xf>
    <xf numFmtId="9" fontId="242" fillId="13" borderId="0" xfId="5" applyFont="1" applyFill="1" applyBorder="1" applyAlignment="1">
      <alignment vertical="center"/>
    </xf>
    <xf numFmtId="9" fontId="242" fillId="12" borderId="0" xfId="5" applyFont="1" applyFill="1" applyBorder="1" applyAlignment="1">
      <alignment vertical="center"/>
    </xf>
    <xf numFmtId="9" fontId="245" fillId="13" borderId="0" xfId="5" applyFont="1" applyFill="1" applyBorder="1" applyAlignment="1">
      <alignment horizontal="center" vertical="center"/>
    </xf>
    <xf numFmtId="9" fontId="245" fillId="13" borderId="0" xfId="5" applyFont="1" applyFill="1" applyBorder="1" applyAlignment="1">
      <alignment horizontal="center" vertical="top"/>
    </xf>
    <xf numFmtId="9" fontId="245" fillId="13" borderId="25" xfId="5" applyFont="1" applyFill="1" applyBorder="1" applyAlignment="1">
      <alignment horizontal="center" vertical="top"/>
    </xf>
    <xf numFmtId="9" fontId="246" fillId="13" borderId="0" xfId="5" applyFont="1" applyFill="1" applyBorder="1" applyAlignment="1">
      <alignment horizontal="center" vertical="center"/>
    </xf>
    <xf numFmtId="9" fontId="240" fillId="2" borderId="0" xfId="5" applyNumberFormat="1" applyFont="1" applyFill="1" applyAlignment="1">
      <alignment horizontal="center" vertical="top"/>
    </xf>
    <xf numFmtId="9" fontId="241" fillId="2" borderId="0" xfId="5" applyNumberFormat="1" applyFont="1" applyFill="1" applyAlignment="1">
      <alignment horizontal="center" vertical="center"/>
    </xf>
    <xf numFmtId="9" fontId="241" fillId="2" borderId="0" xfId="5" applyNumberFormat="1" applyFont="1" applyFill="1" applyAlignment="1">
      <alignment horizontal="center"/>
    </xf>
    <xf numFmtId="9" fontId="242" fillId="13" borderId="0" xfId="5" applyNumberFormat="1" applyFont="1" applyFill="1" applyAlignment="1">
      <alignment horizontal="center" vertical="center"/>
    </xf>
    <xf numFmtId="9" fontId="240" fillId="13" borderId="0" xfId="5" applyNumberFormat="1" applyFont="1" applyFill="1" applyAlignment="1">
      <alignment horizontal="center" vertical="top"/>
    </xf>
    <xf numFmtId="0" fontId="107" fillId="2" borderId="34" xfId="3" applyFont="1" applyFill="1" applyBorder="1" applyAlignment="1">
      <alignment horizontal="center" vertical="top" wrapText="1"/>
    </xf>
    <xf numFmtId="0" fontId="126" fillId="30" borderId="34" xfId="3" applyFont="1" applyFill="1" applyBorder="1" applyAlignment="1" applyProtection="1">
      <alignment horizontal="center" vertical="center" wrapText="1"/>
      <protection locked="0"/>
    </xf>
    <xf numFmtId="0" fontId="248" fillId="14" borderId="34" xfId="3" applyFont="1" applyFill="1" applyBorder="1" applyAlignment="1" applyProtection="1">
      <alignment horizontal="center" vertical="center" wrapText="1"/>
      <protection locked="0"/>
    </xf>
    <xf numFmtId="0" fontId="247" fillId="29" borderId="34" xfId="3" applyFont="1" applyFill="1" applyBorder="1" applyAlignment="1">
      <alignment horizontal="center" vertical="center" wrapText="1"/>
    </xf>
    <xf numFmtId="0" fontId="74" fillId="2" borderId="34" xfId="3" applyFont="1" applyFill="1" applyBorder="1" applyAlignment="1">
      <alignment horizontal="center" vertical="center" wrapText="1"/>
    </xf>
    <xf numFmtId="0" fontId="107" fillId="2" borderId="34" xfId="3" applyFont="1" applyFill="1" applyBorder="1" applyAlignment="1">
      <alignment horizontal="center" vertical="center" wrapText="1"/>
    </xf>
    <xf numFmtId="0" fontId="152" fillId="30" borderId="10" xfId="0" applyFont="1" applyFill="1" applyBorder="1" applyAlignment="1">
      <alignment horizontal="center" vertical="center" wrapText="1"/>
    </xf>
    <xf numFmtId="0" fontId="152" fillId="30" borderId="35" xfId="0" applyFont="1" applyFill="1" applyBorder="1" applyAlignment="1">
      <alignment horizontal="center" vertical="center" wrapText="1"/>
    </xf>
    <xf numFmtId="0" fontId="153" fillId="30" borderId="10" xfId="0" applyFont="1" applyFill="1" applyBorder="1" applyAlignment="1">
      <alignment horizontal="center" vertical="center" wrapText="1"/>
    </xf>
    <xf numFmtId="2" fontId="25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254" fillId="2" borderId="0" xfId="0" applyFont="1" applyFill="1" applyAlignment="1">
      <alignment horizontal="center" vertical="center"/>
    </xf>
    <xf numFmtId="0" fontId="257" fillId="2" borderId="0" xfId="2" applyFont="1" applyFill="1" applyBorder="1" applyAlignment="1" applyProtection="1">
      <alignment vertical="center"/>
    </xf>
    <xf numFmtId="165" fontId="12" fillId="31" borderId="34" xfId="3" applyNumberFormat="1" applyFont="1" applyFill="1" applyBorder="1" applyAlignment="1">
      <alignment vertical="center" wrapText="1"/>
    </xf>
    <xf numFmtId="4" fontId="74" fillId="30" borderId="34" xfId="3" applyNumberFormat="1" applyFont="1" applyFill="1" applyBorder="1" applyAlignment="1">
      <alignment horizontal="center" vertical="center" wrapText="1"/>
    </xf>
    <xf numFmtId="166" fontId="42" fillId="2" borderId="19" xfId="3" applyNumberFormat="1" applyFont="1" applyFill="1" applyBorder="1" applyAlignment="1">
      <alignment horizontal="center" vertical="center" wrapText="1"/>
    </xf>
    <xf numFmtId="0" fontId="107" fillId="2" borderId="37" xfId="3" applyFont="1" applyFill="1" applyBorder="1" applyAlignment="1">
      <alignment horizontal="center" vertical="top" wrapText="1"/>
    </xf>
    <xf numFmtId="0" fontId="126" fillId="30" borderId="37" xfId="3" applyFont="1" applyFill="1" applyBorder="1" applyAlignment="1" applyProtection="1">
      <alignment horizontal="center" vertical="center" wrapText="1"/>
      <protection locked="0"/>
    </xf>
    <xf numFmtId="0" fontId="248" fillId="14" borderId="37" xfId="3" applyFont="1" applyFill="1" applyBorder="1" applyAlignment="1" applyProtection="1">
      <alignment horizontal="center" vertical="center" wrapText="1"/>
      <protection locked="0"/>
    </xf>
    <xf numFmtId="0" fontId="247" fillId="29" borderId="37" xfId="3" applyFont="1" applyFill="1" applyBorder="1" applyAlignment="1">
      <alignment horizontal="center" vertical="center" wrapText="1"/>
    </xf>
    <xf numFmtId="0" fontId="74" fillId="2" borderId="37" xfId="3" applyFont="1" applyFill="1" applyBorder="1" applyAlignment="1">
      <alignment horizontal="center" vertical="center" wrapText="1"/>
    </xf>
    <xf numFmtId="0" fontId="107" fillId="2" borderId="37" xfId="3" applyFont="1" applyFill="1" applyBorder="1" applyAlignment="1">
      <alignment horizontal="center" vertical="center" wrapText="1"/>
    </xf>
    <xf numFmtId="165" fontId="12" fillId="31" borderId="37" xfId="1" applyNumberFormat="1" applyFont="1" applyFill="1" applyBorder="1" applyAlignment="1" applyProtection="1">
      <alignment vertical="center"/>
    </xf>
    <xf numFmtId="4" fontId="74" fillId="30" borderId="37" xfId="3" applyNumberFormat="1" applyFont="1" applyFill="1" applyBorder="1" applyAlignment="1">
      <alignment horizontal="center" vertical="center" wrapText="1"/>
    </xf>
    <xf numFmtId="166" fontId="42" fillId="2" borderId="37" xfId="3" applyNumberFormat="1" applyFont="1" applyFill="1" applyBorder="1" applyAlignment="1">
      <alignment horizontal="center" vertical="center" wrapText="1"/>
    </xf>
    <xf numFmtId="0" fontId="107" fillId="2" borderId="10" xfId="3" applyFont="1" applyFill="1" applyBorder="1" applyAlignment="1">
      <alignment horizontal="center" vertical="top" wrapText="1"/>
    </xf>
    <xf numFmtId="0" fontId="126" fillId="30" borderId="10" xfId="3" applyFont="1" applyFill="1" applyBorder="1" applyAlignment="1" applyProtection="1">
      <alignment horizontal="center" vertical="center" wrapText="1"/>
      <protection locked="0"/>
    </xf>
    <xf numFmtId="0" fontId="248" fillId="14" borderId="10" xfId="3" applyFont="1" applyFill="1" applyBorder="1" applyAlignment="1" applyProtection="1">
      <alignment horizontal="center" vertical="center" wrapText="1"/>
      <protection locked="0"/>
    </xf>
    <xf numFmtId="0" fontId="247" fillId="29" borderId="10" xfId="3" applyFont="1" applyFill="1" applyBorder="1" applyAlignment="1">
      <alignment horizontal="center" vertical="center" wrapText="1"/>
    </xf>
    <xf numFmtId="0" fontId="74" fillId="2" borderId="10" xfId="3" applyFont="1" applyFill="1" applyBorder="1" applyAlignment="1">
      <alignment horizontal="center" vertical="center" wrapText="1"/>
    </xf>
    <xf numFmtId="0" fontId="107" fillId="2" borderId="10" xfId="3" applyFont="1" applyFill="1" applyBorder="1" applyAlignment="1">
      <alignment horizontal="center" vertical="center" wrapText="1"/>
    </xf>
    <xf numFmtId="165" fontId="12" fillId="31" borderId="10" xfId="3" applyNumberFormat="1" applyFont="1" applyFill="1" applyBorder="1" applyAlignment="1">
      <alignment vertical="center" wrapText="1"/>
    </xf>
    <xf numFmtId="4" fontId="74" fillId="30" borderId="10" xfId="3" applyNumberFormat="1" applyFont="1" applyFill="1" applyBorder="1" applyAlignment="1">
      <alignment horizontal="center" vertical="center" wrapText="1"/>
    </xf>
    <xf numFmtId="166" fontId="42" fillId="2" borderId="10" xfId="3" applyNumberFormat="1" applyFont="1" applyFill="1" applyBorder="1" applyAlignment="1">
      <alignment horizontal="center" vertical="center" wrapText="1"/>
    </xf>
    <xf numFmtId="0" fontId="107" fillId="2" borderId="36" xfId="3" applyFont="1" applyFill="1" applyBorder="1" applyAlignment="1">
      <alignment horizontal="center" vertical="top" wrapText="1"/>
    </xf>
    <xf numFmtId="0" fontId="126" fillId="30" borderId="36" xfId="3" applyFont="1" applyFill="1" applyBorder="1" applyAlignment="1" applyProtection="1">
      <alignment horizontal="center" vertical="center" wrapText="1"/>
      <protection locked="0"/>
    </xf>
    <xf numFmtId="0" fontId="248" fillId="14" borderId="36" xfId="3" applyFont="1" applyFill="1" applyBorder="1" applyAlignment="1" applyProtection="1">
      <alignment horizontal="center" vertical="center" wrapText="1"/>
      <protection locked="0"/>
    </xf>
    <xf numFmtId="0" fontId="247" fillId="29" borderId="36" xfId="3" applyFont="1" applyFill="1" applyBorder="1" applyAlignment="1">
      <alignment horizontal="center" vertical="center" wrapText="1"/>
    </xf>
    <xf numFmtId="0" fontId="74" fillId="2" borderId="36" xfId="3" applyFont="1" applyFill="1" applyBorder="1" applyAlignment="1">
      <alignment horizontal="center" vertical="center" wrapText="1"/>
    </xf>
    <xf numFmtId="0" fontId="107" fillId="2" borderId="36" xfId="3" applyFont="1" applyFill="1" applyBorder="1" applyAlignment="1">
      <alignment horizontal="center" vertical="center" wrapText="1"/>
    </xf>
    <xf numFmtId="165" fontId="12" fillId="31" borderId="36" xfId="3" applyNumberFormat="1" applyFont="1" applyFill="1" applyBorder="1" applyAlignment="1">
      <alignment vertical="center" wrapText="1"/>
    </xf>
    <xf numFmtId="4" fontId="74" fillId="30" borderId="36" xfId="3" applyNumberFormat="1" applyFont="1" applyFill="1" applyBorder="1" applyAlignment="1">
      <alignment horizontal="center" vertical="center" wrapText="1"/>
    </xf>
    <xf numFmtId="166" fontId="42" fillId="2" borderId="36" xfId="3" applyNumberFormat="1" applyFont="1" applyFill="1" applyBorder="1" applyAlignment="1">
      <alignment horizontal="center" vertical="center" wrapText="1"/>
    </xf>
    <xf numFmtId="0" fontId="107" fillId="2" borderId="38" xfId="3" applyFont="1" applyFill="1" applyBorder="1" applyAlignment="1">
      <alignment horizontal="center" vertical="top" wrapText="1"/>
    </xf>
    <xf numFmtId="0" fontId="126" fillId="30" borderId="38" xfId="3" applyFont="1" applyFill="1" applyBorder="1" applyAlignment="1" applyProtection="1">
      <alignment horizontal="center" vertical="center" wrapText="1"/>
      <protection locked="0"/>
    </xf>
    <xf numFmtId="0" fontId="248" fillId="14" borderId="38" xfId="3" applyFont="1" applyFill="1" applyBorder="1" applyAlignment="1" applyProtection="1">
      <alignment horizontal="center" vertical="center" wrapText="1"/>
      <protection locked="0"/>
    </xf>
    <xf numFmtId="0" fontId="247" fillId="29" borderId="38" xfId="3" applyFont="1" applyFill="1" applyBorder="1" applyAlignment="1">
      <alignment horizontal="center" vertical="center" wrapText="1"/>
    </xf>
    <xf numFmtId="0" fontId="74" fillId="2" borderId="38" xfId="3" applyFont="1" applyFill="1" applyBorder="1" applyAlignment="1">
      <alignment horizontal="center" vertical="center" wrapText="1"/>
    </xf>
    <xf numFmtId="0" fontId="107" fillId="2" borderId="38" xfId="3" applyFont="1" applyFill="1" applyBorder="1" applyAlignment="1">
      <alignment horizontal="center" vertical="center" wrapText="1"/>
    </xf>
    <xf numFmtId="165" fontId="12" fillId="31" borderId="38" xfId="1" applyNumberFormat="1" applyFont="1" applyFill="1" applyBorder="1" applyAlignment="1" applyProtection="1">
      <alignment vertical="center"/>
    </xf>
    <xf numFmtId="4" fontId="74" fillId="30" borderId="38" xfId="3" applyNumberFormat="1" applyFont="1" applyFill="1" applyBorder="1" applyAlignment="1">
      <alignment horizontal="center" vertical="center" wrapText="1"/>
    </xf>
    <xf numFmtId="166" fontId="42" fillId="2" borderId="38" xfId="3" applyNumberFormat="1" applyFont="1" applyFill="1" applyBorder="1" applyAlignment="1">
      <alignment horizontal="center" vertical="center" wrapText="1"/>
    </xf>
    <xf numFmtId="167" fontId="74" fillId="30" borderId="34" xfId="3" applyNumberFormat="1" applyFont="1" applyFill="1" applyBorder="1" applyAlignment="1" applyProtection="1">
      <alignment horizontal="center" vertical="center" wrapText="1"/>
      <protection locked="0"/>
    </xf>
    <xf numFmtId="0" fontId="154" fillId="2" borderId="34" xfId="3" applyFont="1" applyFill="1" applyBorder="1" applyAlignment="1">
      <alignment horizontal="center" vertical="center" wrapText="1"/>
    </xf>
    <xf numFmtId="167" fontId="74" fillId="30" borderId="10" xfId="3" applyNumberFormat="1" applyFont="1" applyFill="1" applyBorder="1" applyAlignment="1" applyProtection="1">
      <alignment horizontal="center" vertical="center" wrapText="1"/>
      <protection locked="0"/>
    </xf>
    <xf numFmtId="0" fontId="154" fillId="2" borderId="10" xfId="3" applyFont="1" applyFill="1" applyBorder="1" applyAlignment="1">
      <alignment horizontal="center" vertical="center" wrapText="1"/>
    </xf>
    <xf numFmtId="0" fontId="74" fillId="30" borderId="38" xfId="3" applyFont="1" applyFill="1" applyBorder="1" applyAlignment="1" applyProtection="1">
      <alignment horizontal="center" vertical="center" wrapText="1"/>
      <protection locked="0"/>
    </xf>
    <xf numFmtId="0" fontId="154" fillId="2" borderId="38" xfId="3" applyFont="1" applyFill="1" applyBorder="1" applyAlignment="1">
      <alignment horizontal="center" vertical="center" wrapText="1"/>
    </xf>
    <xf numFmtId="165" fontId="12" fillId="31" borderId="38" xfId="3" applyNumberFormat="1" applyFont="1" applyFill="1" applyBorder="1" applyAlignment="1">
      <alignment vertical="center" wrapText="1"/>
    </xf>
    <xf numFmtId="167" fontId="74" fillId="30" borderId="36" xfId="3" applyNumberFormat="1" applyFont="1" applyFill="1" applyBorder="1" applyAlignment="1" applyProtection="1">
      <alignment horizontal="center" vertical="center" wrapText="1"/>
      <protection locked="0"/>
    </xf>
    <xf numFmtId="0" fontId="154" fillId="2" borderId="36" xfId="3" applyFont="1" applyFill="1" applyBorder="1" applyAlignment="1">
      <alignment horizontal="center" vertical="center" wrapText="1"/>
    </xf>
    <xf numFmtId="0" fontId="74" fillId="30" borderId="34" xfId="3" applyFont="1" applyFill="1" applyBorder="1" applyAlignment="1" applyProtection="1">
      <alignment horizontal="center" vertical="center" wrapText="1"/>
      <protection locked="0"/>
    </xf>
    <xf numFmtId="0" fontId="155" fillId="14" borderId="34" xfId="3" applyFont="1" applyFill="1" applyBorder="1" applyAlignment="1" applyProtection="1">
      <alignment horizontal="center" vertical="center" wrapText="1"/>
      <protection locked="0"/>
    </xf>
    <xf numFmtId="0" fontId="161" fillId="2" borderId="34" xfId="3" applyFont="1" applyFill="1" applyBorder="1" applyAlignment="1">
      <alignment horizontal="center" vertical="center" wrapText="1"/>
    </xf>
    <xf numFmtId="0" fontId="107" fillId="2" borderId="40" xfId="3" applyFont="1" applyFill="1" applyBorder="1" applyAlignment="1">
      <alignment horizontal="center" vertical="top" wrapText="1"/>
    </xf>
    <xf numFmtId="0" fontId="155" fillId="14" borderId="38" xfId="3" applyFont="1" applyFill="1" applyBorder="1" applyAlignment="1" applyProtection="1">
      <alignment horizontal="center" vertical="center" wrapText="1"/>
      <protection locked="0"/>
    </xf>
    <xf numFmtId="0" fontId="161" fillId="2" borderId="38" xfId="3" applyFont="1" applyFill="1" applyBorder="1" applyAlignment="1">
      <alignment horizontal="center" vertical="center" wrapText="1"/>
    </xf>
    <xf numFmtId="166" fontId="42" fillId="2" borderId="41" xfId="3" applyNumberFormat="1" applyFont="1" applyFill="1" applyBorder="1" applyAlignment="1">
      <alignment horizontal="center" vertical="center" wrapText="1"/>
    </xf>
    <xf numFmtId="0" fontId="107" fillId="2" borderId="39" xfId="3" applyFont="1" applyFill="1" applyBorder="1" applyAlignment="1">
      <alignment vertical="top" wrapText="1"/>
    </xf>
    <xf numFmtId="0" fontId="107" fillId="2" borderId="42" xfId="3" applyFont="1" applyFill="1" applyBorder="1" applyAlignment="1">
      <alignment horizontal="center" vertical="top" wrapText="1"/>
    </xf>
    <xf numFmtId="0" fontId="74" fillId="30" borderId="36" xfId="3" applyFont="1" applyFill="1" applyBorder="1" applyAlignment="1" applyProtection="1">
      <alignment horizontal="center" vertical="center" wrapText="1"/>
      <protection locked="0"/>
    </xf>
    <xf numFmtId="0" fontId="155" fillId="14" borderId="36" xfId="3" applyFont="1" applyFill="1" applyBorder="1" applyAlignment="1" applyProtection="1">
      <alignment horizontal="center" vertical="center" wrapText="1"/>
      <protection locked="0"/>
    </xf>
    <xf numFmtId="0" fontId="161" fillId="2" borderId="36" xfId="3" applyFont="1" applyFill="1" applyBorder="1" applyAlignment="1">
      <alignment horizontal="center" vertical="center" wrapText="1"/>
    </xf>
    <xf numFmtId="166" fontId="42" fillId="2" borderId="43" xfId="3" applyNumberFormat="1" applyFont="1" applyFill="1" applyBorder="1" applyAlignment="1">
      <alignment horizontal="center" vertical="center" wrapText="1"/>
    </xf>
    <xf numFmtId="0" fontId="33" fillId="13" borderId="0" xfId="0" applyFont="1" applyFill="1" applyBorder="1">
      <alignment vertical="top"/>
    </xf>
    <xf numFmtId="0" fontId="69" fillId="13" borderId="0" xfId="0" applyFont="1" applyFill="1" applyAlignment="1">
      <alignment horizontal="center" vertical="center"/>
    </xf>
    <xf numFmtId="0" fontId="69" fillId="13" borderId="6" xfId="0" applyFont="1" applyFill="1" applyBorder="1" applyAlignment="1">
      <alignment horizontal="center" vertical="center"/>
    </xf>
    <xf numFmtId="0" fontId="22" fillId="2" borderId="8" xfId="0" applyFont="1" applyFill="1" applyBorder="1" applyAlignment="1" applyProtection="1">
      <alignment horizontal="center" wrapText="1"/>
      <protection locked="0"/>
    </xf>
    <xf numFmtId="9" fontId="245" fillId="13" borderId="0" xfId="5" applyFont="1" applyFill="1" applyBorder="1" applyAlignment="1">
      <alignment horizontal="center" vertical="center"/>
    </xf>
    <xf numFmtId="0" fontId="0" fillId="13" borderId="5" xfId="0" applyFill="1" applyBorder="1" applyAlignment="1">
      <alignment horizontal="left" vertical="center"/>
    </xf>
    <xf numFmtId="0" fontId="219" fillId="13" borderId="0" xfId="0" applyFont="1" applyFill="1" applyAlignment="1">
      <alignment horizontal="center" vertical="center"/>
    </xf>
    <xf numFmtId="2" fontId="210" fillId="28" borderId="6" xfId="0" applyNumberFormat="1" applyFont="1" applyFill="1" applyBorder="1" applyAlignment="1">
      <alignment horizontal="right" vertical="center" indent="1"/>
    </xf>
    <xf numFmtId="2" fontId="0" fillId="2" borderId="5" xfId="0" applyNumberFormat="1" applyFill="1" applyBorder="1">
      <alignment vertical="top"/>
    </xf>
    <xf numFmtId="169" fontId="0" fillId="2" borderId="5" xfId="0" applyNumberFormat="1" applyFill="1" applyBorder="1">
      <alignment vertical="top"/>
    </xf>
    <xf numFmtId="2" fontId="210" fillId="13" borderId="6" xfId="0" applyNumberFormat="1" applyFont="1" applyFill="1" applyBorder="1" applyAlignment="1">
      <alignment horizontal="right" vertical="center" indent="1"/>
    </xf>
    <xf numFmtId="4" fontId="52" fillId="28" borderId="7" xfId="0" applyNumberFormat="1" applyFont="1" applyFill="1" applyBorder="1" applyAlignment="1">
      <alignment horizontal="right" vertical="center" indent="1"/>
    </xf>
    <xf numFmtId="4" fontId="52" fillId="4" borderId="6" xfId="0" applyNumberFormat="1" applyFont="1" applyFill="1" applyBorder="1" applyAlignment="1">
      <alignment horizontal="right" vertical="center" indent="1"/>
    </xf>
    <xf numFmtId="9" fontId="245" fillId="13" borderId="0" xfId="5" applyFont="1" applyFill="1" applyBorder="1" applyAlignment="1">
      <alignment horizontal="center" vertical="center"/>
    </xf>
    <xf numFmtId="4" fontId="52" fillId="28" borderId="7" xfId="0" applyNumberFormat="1" applyFont="1" applyFill="1" applyBorder="1" applyAlignment="1">
      <alignment horizontal="right" vertical="center" indent="1"/>
    </xf>
    <xf numFmtId="4" fontId="202" fillId="28" borderId="7" xfId="0" applyNumberFormat="1" applyFont="1" applyFill="1" applyBorder="1" applyAlignment="1">
      <alignment horizontal="right" vertical="center" indent="1"/>
    </xf>
    <xf numFmtId="4" fontId="52" fillId="13" borderId="7" xfId="0" applyNumberFormat="1" applyFont="1" applyFill="1" applyBorder="1" applyAlignment="1">
      <alignment horizontal="right" vertical="center" indent="1"/>
    </xf>
    <xf numFmtId="4" fontId="202" fillId="13" borderId="7" xfId="0" applyNumberFormat="1" applyFont="1" applyFill="1" applyBorder="1" applyAlignment="1">
      <alignment horizontal="right" vertical="center" indent="1"/>
    </xf>
    <xf numFmtId="4" fontId="97" fillId="13" borderId="7" xfId="0" applyNumberFormat="1" applyFont="1" applyFill="1" applyBorder="1" applyAlignment="1">
      <alignment horizontal="right" vertical="center" indent="1"/>
    </xf>
    <xf numFmtId="4" fontId="97" fillId="13" borderId="6" xfId="0" applyNumberFormat="1" applyFont="1" applyFill="1" applyBorder="1" applyAlignment="1">
      <alignment horizontal="right" vertical="center" indent="1"/>
    </xf>
    <xf numFmtId="4" fontId="184" fillId="28" borderId="7" xfId="0" applyNumberFormat="1" applyFont="1" applyFill="1" applyBorder="1" applyAlignment="1">
      <alignment horizontal="right" vertical="center" indent="1"/>
    </xf>
    <xf numFmtId="4" fontId="184" fillId="13" borderId="7" xfId="0" applyNumberFormat="1" applyFont="1" applyFill="1" applyBorder="1" applyAlignment="1">
      <alignment horizontal="right" vertical="center" indent="1"/>
    </xf>
    <xf numFmtId="4" fontId="52" fillId="28" borderId="0" xfId="0" applyNumberFormat="1" applyFont="1" applyFill="1" applyAlignment="1">
      <alignment horizontal="right" vertical="center" indent="1"/>
    </xf>
    <xf numFmtId="4" fontId="184" fillId="28" borderId="0" xfId="0" applyNumberFormat="1" applyFont="1" applyFill="1" applyAlignment="1">
      <alignment horizontal="right" vertical="center" indent="1"/>
    </xf>
    <xf numFmtId="4" fontId="97" fillId="28" borderId="8" xfId="0" applyNumberFormat="1" applyFont="1" applyFill="1" applyBorder="1" applyAlignment="1">
      <alignment horizontal="right" vertical="center" indent="1"/>
    </xf>
    <xf numFmtId="4" fontId="52" fillId="13" borderId="0" xfId="0" applyNumberFormat="1" applyFont="1" applyFill="1" applyAlignment="1">
      <alignment horizontal="right" vertical="center" indent="1"/>
    </xf>
    <xf numFmtId="4" fontId="184" fillId="13" borderId="0" xfId="0" applyNumberFormat="1" applyFont="1" applyFill="1" applyAlignment="1">
      <alignment horizontal="right" vertical="center" indent="1"/>
    </xf>
    <xf numFmtId="4" fontId="97" fillId="13" borderId="8" xfId="0" applyNumberFormat="1" applyFont="1" applyFill="1" applyBorder="1" applyAlignment="1">
      <alignment horizontal="right" vertical="center" indent="1"/>
    </xf>
    <xf numFmtId="0" fontId="259" fillId="13" borderId="0" xfId="0" applyFont="1" applyFill="1" applyAlignment="1">
      <alignment horizontal="left" vertical="center" wrapText="1" indent="15"/>
    </xf>
    <xf numFmtId="0" fontId="109" fillId="13" borderId="0" xfId="0" applyFont="1" applyFill="1" applyAlignment="1">
      <alignment horizontal="center" vertical="center"/>
    </xf>
    <xf numFmtId="168" fontId="260" fillId="2" borderId="0" xfId="0" applyNumberFormat="1" applyFont="1" applyFill="1" applyBorder="1" applyAlignment="1">
      <alignment horizontal="center" vertical="center"/>
    </xf>
    <xf numFmtId="168" fontId="260" fillId="13" borderId="0" xfId="0" applyNumberFormat="1" applyFont="1" applyFill="1" applyBorder="1" applyAlignment="1">
      <alignment horizontal="center" vertical="center"/>
    </xf>
    <xf numFmtId="168" fontId="260" fillId="2" borderId="0" xfId="0" applyNumberFormat="1" applyFont="1" applyFill="1" applyBorder="1" applyAlignment="1">
      <alignment horizontal="right" vertical="center" indent="1"/>
    </xf>
    <xf numFmtId="4" fontId="260" fillId="2" borderId="0" xfId="0" applyNumberFormat="1" applyFont="1" applyFill="1" applyBorder="1" applyAlignment="1">
      <alignment horizontal="right" vertical="center" indent="1"/>
    </xf>
    <xf numFmtId="4" fontId="260" fillId="2" borderId="0" xfId="0" applyNumberFormat="1" applyFont="1" applyFill="1" applyBorder="1" applyAlignment="1">
      <alignment horizontal="center" vertical="center"/>
    </xf>
    <xf numFmtId="4" fontId="260" fillId="13" borderId="0" xfId="0" applyNumberFormat="1" applyFont="1" applyFill="1" applyBorder="1" applyAlignment="1">
      <alignment horizontal="center" vertical="center"/>
    </xf>
    <xf numFmtId="0" fontId="109" fillId="2" borderId="0" xfId="0" applyFont="1" applyFill="1" applyAlignment="1">
      <alignment horizontal="center" vertical="center" wrapText="1"/>
    </xf>
    <xf numFmtId="4" fontId="260" fillId="2" borderId="0" xfId="0" applyNumberFormat="1" applyFont="1" applyFill="1" applyAlignment="1">
      <alignment horizontal="right" vertical="center" indent="1"/>
    </xf>
    <xf numFmtId="0" fontId="109" fillId="8" borderId="0" xfId="0" applyFont="1" applyFill="1" applyAlignment="1">
      <alignment horizontal="center" vertical="center"/>
    </xf>
    <xf numFmtId="4" fontId="109" fillId="2" borderId="0" xfId="0" applyNumberFormat="1" applyFont="1" applyFill="1" applyBorder="1" applyAlignment="1">
      <alignment horizontal="center" vertical="center"/>
    </xf>
    <xf numFmtId="0" fontId="261" fillId="12" borderId="0" xfId="0" applyFont="1" applyFill="1" applyAlignment="1">
      <alignment vertical="center"/>
    </xf>
    <xf numFmtId="0" fontId="261" fillId="0" borderId="0" xfId="0" applyFont="1" applyAlignment="1">
      <alignment vertical="center"/>
    </xf>
    <xf numFmtId="4" fontId="113" fillId="13" borderId="6" xfId="0" applyNumberFormat="1" applyFont="1" applyFill="1" applyBorder="1" applyAlignment="1">
      <alignment horizontal="right" vertical="center" indent="1"/>
    </xf>
    <xf numFmtId="0" fontId="3" fillId="13" borderId="0" xfId="0" applyFont="1" applyFill="1" applyAlignment="1">
      <alignment vertical="center" wrapText="1"/>
    </xf>
    <xf numFmtId="0" fontId="10" fillId="13" borderId="0" xfId="0" applyFont="1" applyFill="1" applyBorder="1" applyAlignment="1" applyProtection="1">
      <alignment horizontal="left" vertical="center" wrapText="1"/>
      <protection locked="0"/>
    </xf>
    <xf numFmtId="0" fontId="11" fillId="13" borderId="0" xfId="0" applyFont="1" applyFill="1" applyBorder="1" applyAlignment="1" applyProtection="1">
      <alignment vertical="center" wrapText="1"/>
      <protection locked="0"/>
    </xf>
    <xf numFmtId="0" fontId="3" fillId="13" borderId="0" xfId="0" applyFont="1" applyFill="1" applyAlignment="1">
      <alignment horizontal="center" vertical="center" wrapText="1"/>
    </xf>
    <xf numFmtId="0" fontId="172" fillId="13" borderId="0" xfId="0" applyFont="1" applyFill="1" applyAlignment="1">
      <alignment horizontal="center" vertical="center"/>
    </xf>
    <xf numFmtId="9" fontId="241" fillId="13" borderId="0" xfId="5" applyNumberFormat="1" applyFont="1" applyFill="1" applyAlignment="1">
      <alignment horizontal="center" vertical="center"/>
    </xf>
    <xf numFmtId="0" fontId="213" fillId="13" borderId="0" xfId="0" applyFont="1" applyFill="1" applyAlignment="1">
      <alignment vertical="center"/>
    </xf>
    <xf numFmtId="9" fontId="242" fillId="13" borderId="0" xfId="5" applyFont="1" applyFill="1" applyBorder="1" applyAlignment="1">
      <alignment horizontal="center" vertical="center"/>
    </xf>
    <xf numFmtId="9" fontId="242" fillId="12" borderId="0" xfId="5" applyFont="1" applyFill="1" applyBorder="1" applyAlignment="1">
      <alignment horizontal="center" vertical="center"/>
    </xf>
    <xf numFmtId="0" fontId="195" fillId="13" borderId="23" xfId="0" applyFont="1" applyFill="1" applyBorder="1" applyAlignment="1">
      <alignment horizontal="center" vertical="center"/>
    </xf>
    <xf numFmtId="0" fontId="195" fillId="13" borderId="25" xfId="0" applyFont="1" applyFill="1" applyBorder="1" applyAlignment="1">
      <alignment horizontal="center" vertical="center"/>
    </xf>
    <xf numFmtId="2" fontId="198" fillId="13" borderId="23" xfId="0" applyNumberFormat="1" applyFont="1" applyFill="1" applyBorder="1" applyAlignment="1">
      <alignment horizontal="center" vertical="center" wrapText="1"/>
    </xf>
    <xf numFmtId="2" fontId="198" fillId="13" borderId="0" xfId="0" applyNumberFormat="1" applyFont="1" applyFill="1" applyBorder="1" applyAlignment="1">
      <alignment horizontal="center" vertical="center" wrapText="1"/>
    </xf>
    <xf numFmtId="2" fontId="198" fillId="13" borderId="25" xfId="0" applyNumberFormat="1" applyFont="1" applyFill="1" applyBorder="1" applyAlignment="1">
      <alignment horizontal="center" vertical="center" wrapText="1"/>
    </xf>
    <xf numFmtId="0" fontId="220" fillId="13" borderId="0" xfId="0" applyFont="1" applyFill="1" applyBorder="1" applyAlignment="1">
      <alignment horizontal="left" vertical="center"/>
    </xf>
    <xf numFmtId="0" fontId="220" fillId="13" borderId="16" xfId="0" applyFont="1" applyFill="1" applyBorder="1" applyAlignment="1">
      <alignment horizontal="left" vertical="center"/>
    </xf>
    <xf numFmtId="0" fontId="6" fillId="13" borderId="0" xfId="2" applyFont="1" applyFill="1" applyBorder="1" applyAlignment="1" applyProtection="1">
      <alignment horizontal="left" vertical="center"/>
    </xf>
    <xf numFmtId="0" fontId="6" fillId="13" borderId="16" xfId="2" applyFont="1" applyFill="1" applyBorder="1" applyAlignment="1" applyProtection="1">
      <alignment horizontal="left" vertical="center"/>
    </xf>
    <xf numFmtId="0" fontId="258" fillId="0" borderId="0" xfId="2" applyFont="1" applyBorder="1" applyAlignment="1" applyProtection="1">
      <alignment vertical="center"/>
    </xf>
    <xf numFmtId="0" fontId="258" fillId="0" borderId="16" xfId="2" applyFont="1" applyBorder="1" applyAlignment="1" applyProtection="1">
      <alignment vertical="center"/>
    </xf>
    <xf numFmtId="0" fontId="18" fillId="13" borderId="0" xfId="2" applyFont="1" applyFill="1" applyBorder="1" applyAlignment="1" applyProtection="1">
      <alignment horizontal="left" vertical="center"/>
    </xf>
    <xf numFmtId="0" fontId="18" fillId="13" borderId="16" xfId="2" applyFont="1" applyFill="1" applyBorder="1" applyAlignment="1" applyProtection="1">
      <alignment horizontal="left" vertical="center"/>
    </xf>
    <xf numFmtId="0" fontId="195" fillId="2" borderId="23" xfId="0" applyFont="1" applyFill="1" applyBorder="1" applyAlignment="1">
      <alignment horizontal="center" vertical="top"/>
    </xf>
    <xf numFmtId="0" fontId="195" fillId="2" borderId="0" xfId="0" applyFont="1" applyFill="1" applyBorder="1" applyAlignment="1">
      <alignment horizontal="center" vertical="top"/>
    </xf>
    <xf numFmtId="0" fontId="195" fillId="2" borderId="25" xfId="0" applyFont="1" applyFill="1" applyBorder="1" applyAlignment="1">
      <alignment horizontal="center" vertical="top"/>
    </xf>
    <xf numFmtId="0" fontId="195" fillId="2" borderId="24" xfId="0" applyFont="1" applyFill="1" applyBorder="1" applyAlignment="1">
      <alignment horizontal="center" vertical="top"/>
    </xf>
    <xf numFmtId="0" fontId="195" fillId="2" borderId="16" xfId="0" applyFont="1" applyFill="1" applyBorder="1" applyAlignment="1">
      <alignment horizontal="center" vertical="top"/>
    </xf>
    <xf numFmtId="0" fontId="195" fillId="2" borderId="26" xfId="0" applyFont="1" applyFill="1" applyBorder="1" applyAlignment="1">
      <alignment horizontal="center" vertical="top"/>
    </xf>
    <xf numFmtId="0" fontId="196" fillId="13" borderId="24" xfId="0" applyFont="1" applyFill="1" applyBorder="1" applyAlignment="1">
      <alignment horizontal="center" vertical="top"/>
    </xf>
    <xf numFmtId="0" fontId="196" fillId="13" borderId="16" xfId="0" applyFont="1" applyFill="1" applyBorder="1" applyAlignment="1">
      <alignment horizontal="center" vertical="top"/>
    </xf>
    <xf numFmtId="0" fontId="196" fillId="13" borderId="26" xfId="0" applyFont="1" applyFill="1" applyBorder="1" applyAlignment="1">
      <alignment horizontal="center" vertical="top"/>
    </xf>
    <xf numFmtId="0" fontId="195" fillId="13" borderId="24" xfId="0" applyFont="1" applyFill="1" applyBorder="1" applyAlignment="1">
      <alignment horizontal="center" vertical="center"/>
    </xf>
    <xf numFmtId="0" fontId="195" fillId="13" borderId="16" xfId="0" applyFont="1" applyFill="1" applyBorder="1" applyAlignment="1">
      <alignment horizontal="center" vertical="center"/>
    </xf>
    <xf numFmtId="0" fontId="195" fillId="13" borderId="26" xfId="0" applyFont="1" applyFill="1" applyBorder="1" applyAlignment="1">
      <alignment horizontal="center" vertical="center"/>
    </xf>
    <xf numFmtId="0" fontId="195" fillId="13" borderId="0" xfId="0" applyFont="1" applyFill="1" applyBorder="1" applyAlignment="1">
      <alignment horizontal="center" vertical="center"/>
    </xf>
    <xf numFmtId="0" fontId="195" fillId="13" borderId="23" xfId="0" applyFont="1" applyFill="1" applyBorder="1" applyAlignment="1">
      <alignment horizontal="center" vertical="top"/>
    </xf>
    <xf numFmtId="0" fontId="195" fillId="13" borderId="0" xfId="0" applyFont="1" applyFill="1" applyBorder="1" applyAlignment="1">
      <alignment horizontal="center" vertical="top"/>
    </xf>
    <xf numFmtId="0" fontId="195" fillId="13" borderId="25" xfId="0" applyFont="1" applyFill="1" applyBorder="1" applyAlignment="1">
      <alignment horizontal="center" vertical="top"/>
    </xf>
    <xf numFmtId="0" fontId="195" fillId="13" borderId="23" xfId="0" applyFont="1" applyFill="1" applyBorder="1" applyAlignment="1">
      <alignment horizontal="center" vertical="center" wrapText="1"/>
    </xf>
    <xf numFmtId="0" fontId="195" fillId="13" borderId="0" xfId="0" applyFont="1" applyFill="1" applyBorder="1" applyAlignment="1">
      <alignment horizontal="center" vertical="center" wrapText="1"/>
    </xf>
    <xf numFmtId="0" fontId="195" fillId="13" borderId="25" xfId="0" applyFont="1" applyFill="1" applyBorder="1" applyAlignment="1">
      <alignment horizontal="center" vertical="center" wrapText="1"/>
    </xf>
    <xf numFmtId="0" fontId="229" fillId="25" borderId="23" xfId="0" applyFont="1" applyFill="1" applyBorder="1" applyAlignment="1">
      <alignment horizontal="center" vertical="center" wrapText="1"/>
    </xf>
    <xf numFmtId="0" fontId="229" fillId="25" borderId="25" xfId="0" applyFont="1" applyFill="1" applyBorder="1" applyAlignment="1">
      <alignment horizontal="center" vertical="center" wrapText="1"/>
    </xf>
    <xf numFmtId="0" fontId="192" fillId="13" borderId="0" xfId="0" applyFont="1" applyFill="1" applyBorder="1" applyAlignment="1">
      <alignment horizontal="center" vertical="center"/>
    </xf>
    <xf numFmtId="0" fontId="162" fillId="13" borderId="0" xfId="0" applyFont="1" applyFill="1" applyBorder="1" applyAlignment="1">
      <alignment horizontal="center" vertical="center"/>
    </xf>
    <xf numFmtId="0" fontId="214" fillId="2" borderId="23" xfId="0" applyFont="1" applyFill="1" applyBorder="1" applyAlignment="1">
      <alignment horizontal="center" vertical="center"/>
    </xf>
    <xf numFmtId="0" fontId="214" fillId="2" borderId="25" xfId="0" applyFont="1" applyFill="1" applyBorder="1" applyAlignment="1">
      <alignment horizontal="center" vertical="center"/>
    </xf>
    <xf numFmtId="4" fontId="260" fillId="2" borderId="0" xfId="0" applyNumberFormat="1" applyFont="1" applyFill="1" applyBorder="1" applyAlignment="1">
      <alignment horizontal="center" vertical="center"/>
    </xf>
    <xf numFmtId="0" fontId="76" fillId="4" borderId="6" xfId="3" applyFont="1" applyFill="1" applyBorder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horizontal="center" vertical="center"/>
    </xf>
    <xf numFmtId="0" fontId="75" fillId="2" borderId="6" xfId="0" applyFont="1" applyFill="1" applyBorder="1" applyAlignment="1">
      <alignment horizontal="center" vertical="center"/>
    </xf>
    <xf numFmtId="4" fontId="52" fillId="28" borderId="6" xfId="0" applyNumberFormat="1" applyFont="1" applyFill="1" applyBorder="1" applyAlignment="1">
      <alignment horizontal="right" vertical="center" indent="1"/>
    </xf>
    <xf numFmtId="4" fontId="52" fillId="13" borderId="6" xfId="0" applyNumberFormat="1" applyFont="1" applyFill="1" applyBorder="1" applyAlignment="1">
      <alignment horizontal="right" vertical="center" indent="1"/>
    </xf>
    <xf numFmtId="0" fontId="76" fillId="4" borderId="7" xfId="3" applyFont="1" applyFill="1" applyBorder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50" fillId="2" borderId="7" xfId="0" applyFont="1" applyFill="1" applyBorder="1" applyAlignment="1">
      <alignment horizontal="center" vertical="center"/>
    </xf>
    <xf numFmtId="0" fontId="75" fillId="2" borderId="7" xfId="0" applyFont="1" applyFill="1" applyBorder="1" applyAlignment="1">
      <alignment horizontal="center" vertical="center"/>
    </xf>
    <xf numFmtId="9" fontId="243" fillId="13" borderId="0" xfId="5" applyFont="1" applyFill="1" applyBorder="1" applyAlignment="1">
      <alignment horizontal="center" vertical="center"/>
    </xf>
    <xf numFmtId="0" fontId="212" fillId="13" borderId="23" xfId="0" applyFont="1" applyFill="1" applyBorder="1" applyAlignment="1">
      <alignment horizontal="center" vertical="center"/>
    </xf>
    <xf numFmtId="0" fontId="212" fillId="13" borderId="0" xfId="0" applyFont="1" applyFill="1" applyBorder="1" applyAlignment="1">
      <alignment horizontal="center" vertical="center"/>
    </xf>
    <xf numFmtId="0" fontId="20" fillId="4" borderId="7" xfId="3" applyFont="1" applyFill="1" applyBorder="1">
      <alignment horizontal="center" vertical="center"/>
    </xf>
    <xf numFmtId="0" fontId="203" fillId="2" borderId="8" xfId="0" applyFont="1" applyFill="1" applyBorder="1" applyAlignment="1">
      <alignment horizontal="center" vertical="center"/>
    </xf>
    <xf numFmtId="0" fontId="204" fillId="2" borderId="8" xfId="0" applyFont="1" applyFill="1" applyBorder="1" applyAlignment="1">
      <alignment horizontal="center" vertical="center"/>
    </xf>
    <xf numFmtId="0" fontId="206" fillId="2" borderId="7" xfId="0" applyFont="1" applyFill="1" applyBorder="1" applyAlignment="1">
      <alignment horizontal="center" vertical="center"/>
    </xf>
    <xf numFmtId="4" fontId="202" fillId="28" borderId="6" xfId="0" applyNumberFormat="1" applyFont="1" applyFill="1" applyBorder="1" applyAlignment="1">
      <alignment horizontal="right" vertical="center" indent="1"/>
    </xf>
    <xf numFmtId="0" fontId="32" fillId="13" borderId="23" xfId="0" applyFont="1" applyFill="1" applyBorder="1" applyAlignment="1">
      <alignment horizontal="center" vertical="center"/>
    </xf>
    <xf numFmtId="0" fontId="32" fillId="13" borderId="25" xfId="0" applyFont="1" applyFill="1" applyBorder="1" applyAlignment="1">
      <alignment horizontal="center" vertical="center"/>
    </xf>
    <xf numFmtId="0" fontId="72" fillId="2" borderId="7" xfId="0" applyFont="1" applyFill="1" applyBorder="1" applyAlignment="1">
      <alignment horizontal="center" vertical="center"/>
    </xf>
    <xf numFmtId="4" fontId="52" fillId="28" borderId="7" xfId="0" applyNumberFormat="1" applyFont="1" applyFill="1" applyBorder="1" applyAlignment="1">
      <alignment horizontal="right" vertical="center" indent="1"/>
    </xf>
    <xf numFmtId="0" fontId="212" fillId="13" borderId="25" xfId="0" applyFont="1" applyFill="1" applyBorder="1" applyAlignment="1">
      <alignment horizontal="center" vertical="center"/>
    </xf>
    <xf numFmtId="4" fontId="52" fillId="2" borderId="7" xfId="0" applyNumberFormat="1" applyFont="1" applyFill="1" applyBorder="1" applyAlignment="1">
      <alignment horizontal="right" vertical="center" indent="1"/>
    </xf>
    <xf numFmtId="0" fontId="89" fillId="2" borderId="7" xfId="0" applyFont="1" applyFill="1" applyBorder="1" applyAlignment="1">
      <alignment horizontal="center" vertical="center"/>
    </xf>
    <xf numFmtId="4" fontId="52" fillId="13" borderId="7" xfId="0" applyNumberFormat="1" applyFont="1" applyFill="1" applyBorder="1" applyAlignment="1">
      <alignment horizontal="right" vertical="center" indent="1"/>
    </xf>
    <xf numFmtId="0" fontId="195" fillId="13" borderId="24" xfId="0" applyFont="1" applyFill="1" applyBorder="1" applyAlignment="1">
      <alignment horizontal="center" vertical="top"/>
    </xf>
    <xf numFmtId="0" fontId="195" fillId="13" borderId="26" xfId="0" applyFont="1" applyFill="1" applyBorder="1" applyAlignment="1">
      <alignment horizontal="center" vertical="top"/>
    </xf>
    <xf numFmtId="0" fontId="195" fillId="13" borderId="16" xfId="0" applyFont="1" applyFill="1" applyBorder="1" applyAlignment="1">
      <alignment horizontal="center" vertical="top"/>
    </xf>
    <xf numFmtId="0" fontId="229" fillId="25" borderId="27" xfId="0" applyFont="1" applyFill="1" applyBorder="1" applyAlignment="1">
      <alignment horizontal="center" vertical="center" wrapText="1"/>
    </xf>
    <xf numFmtId="0" fontId="229" fillId="25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7" fillId="12" borderId="23" xfId="2" applyFill="1" applyBorder="1">
      <alignment vertical="top"/>
    </xf>
    <xf numFmtId="0" fontId="7" fillId="12" borderId="0" xfId="2" applyFill="1" applyBorder="1">
      <alignment vertical="top"/>
    </xf>
    <xf numFmtId="0" fontId="7" fillId="12" borderId="25" xfId="2" applyFill="1" applyBorder="1">
      <alignment vertical="top"/>
    </xf>
    <xf numFmtId="0" fontId="162" fillId="2" borderId="23" xfId="0" applyFont="1" applyFill="1" applyBorder="1" applyAlignment="1">
      <alignment horizontal="center" vertical="center"/>
    </xf>
    <xf numFmtId="0" fontId="162" fillId="2" borderId="25" xfId="0" applyFont="1" applyFill="1" applyBorder="1" applyAlignment="1">
      <alignment horizontal="center" vertical="center"/>
    </xf>
    <xf numFmtId="0" fontId="27" fillId="13" borderId="0" xfId="0" applyFont="1" applyFill="1" applyBorder="1" applyAlignment="1">
      <alignment horizontal="center" vertical="center"/>
    </xf>
    <xf numFmtId="0" fontId="192" fillId="13" borderId="23" xfId="0" applyFont="1" applyFill="1" applyBorder="1" applyAlignment="1">
      <alignment horizontal="center" vertical="center"/>
    </xf>
    <xf numFmtId="0" fontId="192" fillId="13" borderId="25" xfId="0" applyFont="1" applyFill="1" applyBorder="1" applyAlignment="1">
      <alignment horizontal="center" vertical="center"/>
    </xf>
    <xf numFmtId="0" fontId="27" fillId="13" borderId="23" xfId="0" applyFont="1" applyFill="1" applyBorder="1" applyAlignment="1">
      <alignment horizontal="center" vertical="center"/>
    </xf>
    <xf numFmtId="0" fontId="27" fillId="13" borderId="25" xfId="0" applyFont="1" applyFill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124" fillId="2" borderId="0" xfId="2" applyFont="1" applyFill="1" applyBorder="1" applyAlignment="1" applyProtection="1">
      <alignment horizontal="center" vertical="center"/>
    </xf>
    <xf numFmtId="0" fontId="219" fillId="2" borderId="0" xfId="0" applyFont="1" applyFill="1" applyAlignment="1">
      <alignment horizontal="center" vertical="center"/>
    </xf>
    <xf numFmtId="168" fontId="260" fillId="2" borderId="0" xfId="0" applyNumberFormat="1" applyFont="1" applyFill="1" applyBorder="1" applyAlignment="1">
      <alignment horizontal="center" vertical="center"/>
    </xf>
    <xf numFmtId="0" fontId="228" fillId="12" borderId="23" xfId="2" applyFont="1" applyFill="1" applyBorder="1" applyAlignment="1">
      <alignment horizontal="center" vertical="top"/>
    </xf>
    <xf numFmtId="0" fontId="228" fillId="12" borderId="0" xfId="2" applyFont="1" applyFill="1" applyBorder="1" applyAlignment="1">
      <alignment horizontal="center" vertical="top"/>
    </xf>
    <xf numFmtId="0" fontId="228" fillId="12" borderId="25" xfId="2" applyFont="1" applyFill="1" applyBorder="1" applyAlignment="1">
      <alignment horizontal="center" vertical="top"/>
    </xf>
    <xf numFmtId="4" fontId="88" fillId="2" borderId="7" xfId="0" applyNumberFormat="1" applyFont="1" applyFill="1" applyBorder="1" applyAlignment="1">
      <alignment horizontal="center" vertical="center"/>
    </xf>
    <xf numFmtId="0" fontId="59" fillId="4" borderId="0" xfId="0" applyFont="1" applyFill="1" applyBorder="1" applyAlignment="1">
      <alignment horizontal="center" vertical="center"/>
    </xf>
    <xf numFmtId="0" fontId="61" fillId="2" borderId="0" xfId="0" applyFont="1" applyFill="1" applyBorder="1" applyAlignment="1">
      <alignment horizontal="center" vertical="center"/>
    </xf>
    <xf numFmtId="0" fontId="81" fillId="2" borderId="6" xfId="0" applyFont="1" applyFill="1" applyBorder="1" applyAlignment="1">
      <alignment horizontal="right" vertical="center"/>
    </xf>
    <xf numFmtId="0" fontId="164" fillId="4" borderId="6" xfId="0" applyFont="1" applyFill="1" applyBorder="1" applyAlignment="1">
      <alignment horizontal="center" vertical="center"/>
    </xf>
    <xf numFmtId="0" fontId="165" fillId="2" borderId="6" xfId="0" applyFont="1" applyFill="1" applyBorder="1" applyAlignment="1">
      <alignment horizontal="center" vertical="center"/>
    </xf>
    <xf numFmtId="0" fontId="56" fillId="2" borderId="6" xfId="0" applyFont="1" applyFill="1" applyBorder="1" applyAlignment="1">
      <alignment horizontal="center" vertical="center"/>
    </xf>
    <xf numFmtId="0" fontId="57" fillId="2" borderId="6" xfId="0" applyFont="1" applyFill="1" applyBorder="1" applyAlignment="1">
      <alignment horizontal="center" vertical="center"/>
    </xf>
    <xf numFmtId="4" fontId="57" fillId="4" borderId="7" xfId="0" applyNumberFormat="1" applyFont="1" applyFill="1" applyBorder="1" applyAlignment="1">
      <alignment horizontal="center" vertical="center"/>
    </xf>
    <xf numFmtId="0" fontId="115" fillId="4" borderId="7" xfId="0" applyFont="1" applyFill="1" applyBorder="1" applyAlignment="1">
      <alignment horizontal="center" vertical="center"/>
    </xf>
    <xf numFmtId="0" fontId="88" fillId="2" borderId="7" xfId="0" applyFont="1" applyFill="1" applyBorder="1" applyAlignment="1">
      <alignment horizontal="center" vertical="center"/>
    </xf>
    <xf numFmtId="0" fontId="52" fillId="2" borderId="7" xfId="0" applyFont="1" applyFill="1" applyBorder="1" applyAlignment="1">
      <alignment horizontal="center" vertical="center"/>
    </xf>
    <xf numFmtId="0" fontId="218" fillId="4" borderId="7" xfId="3" applyFont="1" applyFill="1" applyBorder="1">
      <alignment horizontal="center" vertical="center"/>
    </xf>
    <xf numFmtId="0" fontId="114" fillId="4" borderId="6" xfId="3" applyFont="1" applyFill="1" applyBorder="1">
      <alignment horizontal="center" vertical="center"/>
    </xf>
    <xf numFmtId="0" fontId="232" fillId="2" borderId="6" xfId="0" applyFont="1" applyFill="1" applyBorder="1" applyAlignment="1">
      <alignment horizontal="center" vertical="center"/>
    </xf>
    <xf numFmtId="0" fontId="233" fillId="2" borderId="6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61" fillId="2" borderId="0" xfId="0" applyFont="1" applyFill="1" applyBorder="1" applyAlignment="1">
      <alignment horizontal="center" vertical="top"/>
    </xf>
    <xf numFmtId="0" fontId="231" fillId="26" borderId="0" xfId="0" applyFont="1" applyFill="1" applyBorder="1" applyAlignment="1">
      <alignment horizontal="center" vertical="center"/>
    </xf>
    <xf numFmtId="0" fontId="231" fillId="26" borderId="10" xfId="0" applyFont="1" applyFill="1" applyBorder="1" applyAlignment="1">
      <alignment horizontal="center" vertical="center"/>
    </xf>
    <xf numFmtId="0" fontId="52" fillId="2" borderId="6" xfId="0" applyFont="1" applyFill="1" applyBorder="1" applyAlignment="1">
      <alignment horizontal="center" vertical="center"/>
    </xf>
    <xf numFmtId="4" fontId="25" fillId="4" borderId="6" xfId="0" applyNumberFormat="1" applyFont="1" applyFill="1" applyBorder="1" applyAlignment="1">
      <alignment horizontal="right" vertical="center" indent="1"/>
    </xf>
    <xf numFmtId="4" fontId="25" fillId="4" borderId="7" xfId="0" applyNumberFormat="1" applyFont="1" applyFill="1" applyBorder="1" applyAlignment="1">
      <alignment horizontal="right" vertical="center" indent="1"/>
    </xf>
    <xf numFmtId="0" fontId="88" fillId="2" borderId="6" xfId="0" applyFont="1" applyFill="1" applyBorder="1" applyAlignment="1">
      <alignment horizontal="center" vertical="center"/>
    </xf>
    <xf numFmtId="4" fontId="97" fillId="28" borderId="6" xfId="0" applyNumberFormat="1" applyFont="1" applyFill="1" applyBorder="1" applyAlignment="1">
      <alignment horizontal="right" vertical="center" indent="1"/>
    </xf>
    <xf numFmtId="4" fontId="97" fillId="13" borderId="6" xfId="0" applyNumberFormat="1" applyFont="1" applyFill="1" applyBorder="1" applyAlignment="1">
      <alignment horizontal="right" vertical="center" indent="1"/>
    </xf>
    <xf numFmtId="4" fontId="97" fillId="28" borderId="7" xfId="0" applyNumberFormat="1" applyFont="1" applyFill="1" applyBorder="1" applyAlignment="1">
      <alignment horizontal="right" vertical="center" indent="1"/>
    </xf>
    <xf numFmtId="4" fontId="97" fillId="13" borderId="7" xfId="0" applyNumberFormat="1" applyFont="1" applyFill="1" applyBorder="1" applyAlignment="1">
      <alignment horizontal="right" vertical="center" indent="1"/>
    </xf>
    <xf numFmtId="0" fontId="32" fillId="2" borderId="23" xfId="0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88" fillId="2" borderId="8" xfId="0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0" fontId="44" fillId="2" borderId="25" xfId="0" applyFont="1" applyFill="1" applyBorder="1" applyAlignment="1">
      <alignment horizontal="center" vertical="center"/>
    </xf>
    <xf numFmtId="9" fontId="244" fillId="13" borderId="0" xfId="5" applyFont="1" applyFill="1" applyBorder="1" applyAlignment="1">
      <alignment horizontal="center" vertical="center"/>
    </xf>
    <xf numFmtId="0" fontId="214" fillId="2" borderId="0" xfId="0" applyFont="1" applyFill="1" applyBorder="1" applyAlignment="1">
      <alignment horizontal="center" vertical="center"/>
    </xf>
    <xf numFmtId="0" fontId="203" fillId="2" borderId="6" xfId="0" applyFont="1" applyFill="1" applyBorder="1" applyAlignment="1">
      <alignment horizontal="center" vertical="center"/>
    </xf>
    <xf numFmtId="0" fontId="204" fillId="2" borderId="6" xfId="0" applyFont="1" applyFill="1" applyBorder="1" applyAlignment="1">
      <alignment horizontal="center" vertical="center"/>
    </xf>
    <xf numFmtId="0" fontId="202" fillId="2" borderId="6" xfId="0" applyFont="1" applyFill="1" applyBorder="1" applyAlignment="1">
      <alignment horizontal="center" vertical="center"/>
    </xf>
    <xf numFmtId="4" fontId="202" fillId="13" borderId="6" xfId="0" applyNumberFormat="1" applyFont="1" applyFill="1" applyBorder="1" applyAlignment="1">
      <alignment horizontal="right" vertical="center" indent="1"/>
    </xf>
    <xf numFmtId="0" fontId="203" fillId="2" borderId="7" xfId="0" applyFont="1" applyFill="1" applyBorder="1" applyAlignment="1">
      <alignment horizontal="center" vertical="center"/>
    </xf>
    <xf numFmtId="0" fontId="204" fillId="2" borderId="7" xfId="0" applyFont="1" applyFill="1" applyBorder="1" applyAlignment="1">
      <alignment horizontal="center" vertical="center"/>
    </xf>
    <xf numFmtId="0" fontId="202" fillId="2" borderId="7" xfId="0" applyFont="1" applyFill="1" applyBorder="1" applyAlignment="1">
      <alignment horizontal="center" vertical="center"/>
    </xf>
    <xf numFmtId="4" fontId="202" fillId="28" borderId="7" xfId="0" applyNumberFormat="1" applyFont="1" applyFill="1" applyBorder="1" applyAlignment="1">
      <alignment horizontal="right" vertical="center" indent="1"/>
    </xf>
    <xf numFmtId="4" fontId="202" fillId="13" borderId="7" xfId="0" applyNumberFormat="1" applyFont="1" applyFill="1" applyBorder="1" applyAlignment="1">
      <alignment horizontal="right" vertical="center" indent="1"/>
    </xf>
    <xf numFmtId="4" fontId="97" fillId="27" borderId="6" xfId="0" applyNumberFormat="1" applyFont="1" applyFill="1" applyBorder="1" applyAlignment="1">
      <alignment horizontal="right" vertical="center" indent="1"/>
    </xf>
    <xf numFmtId="4" fontId="97" fillId="34" borderId="6" xfId="0" applyNumberFormat="1" applyFont="1" applyFill="1" applyBorder="1" applyAlignment="1">
      <alignment horizontal="right" vertical="center" indent="1"/>
    </xf>
    <xf numFmtId="0" fontId="93" fillId="8" borderId="0" xfId="0" applyFont="1" applyFill="1" applyBorder="1" applyAlignment="1">
      <alignment horizontal="center" vertical="center"/>
    </xf>
    <xf numFmtId="0" fontId="99" fillId="4" borderId="6" xfId="0" applyFont="1" applyFill="1" applyBorder="1" applyAlignment="1">
      <alignment horizontal="center" vertical="center"/>
    </xf>
    <xf numFmtId="4" fontId="97" fillId="4" borderId="7" xfId="0" applyNumberFormat="1" applyFont="1" applyFill="1" applyBorder="1" applyAlignment="1">
      <alignment horizontal="right" vertical="center" indent="1"/>
    </xf>
    <xf numFmtId="0" fontId="100" fillId="2" borderId="6" xfId="0" applyFont="1" applyFill="1" applyBorder="1" applyAlignment="1">
      <alignment horizontal="center" vertical="center"/>
    </xf>
    <xf numFmtId="4" fontId="58" fillId="13" borderId="6" xfId="0" applyNumberFormat="1" applyFont="1" applyFill="1" applyBorder="1" applyAlignment="1">
      <alignment horizontal="right" vertical="center" indent="1"/>
    </xf>
    <xf numFmtId="0" fontId="100" fillId="2" borderId="7" xfId="0" applyFont="1" applyFill="1" applyBorder="1" applyAlignment="1">
      <alignment horizontal="center" vertical="center"/>
    </xf>
    <xf numFmtId="0" fontId="56" fillId="2" borderId="7" xfId="0" applyFont="1" applyFill="1" applyBorder="1" applyAlignment="1">
      <alignment horizontal="center" vertical="center"/>
    </xf>
    <xf numFmtId="0" fontId="57" fillId="2" borderId="7" xfId="0" applyFont="1" applyFill="1" applyBorder="1" applyAlignment="1">
      <alignment horizontal="center" vertical="center"/>
    </xf>
    <xf numFmtId="4" fontId="58" fillId="13" borderId="7" xfId="0" applyNumberFormat="1" applyFont="1" applyFill="1" applyBorder="1" applyAlignment="1">
      <alignment horizontal="right" vertical="center" indent="1"/>
    </xf>
    <xf numFmtId="0" fontId="93" fillId="8" borderId="7" xfId="0" applyFont="1" applyFill="1" applyBorder="1" applyAlignment="1">
      <alignment horizontal="center" vertical="center"/>
    </xf>
    <xf numFmtId="0" fontId="98" fillId="0" borderId="0" xfId="0" applyFont="1" applyBorder="1" applyAlignment="1">
      <alignment horizontal="center" vertical="center"/>
    </xf>
    <xf numFmtId="0" fontId="61" fillId="4" borderId="6" xfId="0" applyFont="1" applyFill="1" applyBorder="1" applyAlignment="1">
      <alignment horizontal="center" vertical="center" wrapText="1"/>
    </xf>
    <xf numFmtId="0" fontId="49" fillId="2" borderId="8" xfId="0" applyFont="1" applyFill="1" applyBorder="1" applyAlignment="1">
      <alignment horizontal="center" vertical="center"/>
    </xf>
    <xf numFmtId="0" fontId="50" fillId="2" borderId="8" xfId="0" applyFont="1" applyFill="1" applyBorder="1" applyAlignment="1">
      <alignment horizontal="center" vertical="center"/>
    </xf>
    <xf numFmtId="0" fontId="52" fillId="2" borderId="8" xfId="0" applyFont="1" applyFill="1" applyBorder="1" applyAlignment="1">
      <alignment horizontal="center" vertical="center"/>
    </xf>
    <xf numFmtId="4" fontId="97" fillId="13" borderId="8" xfId="0" applyNumberFormat="1" applyFont="1" applyFill="1" applyBorder="1" applyAlignment="1">
      <alignment horizontal="right" vertical="center" indent="1"/>
    </xf>
    <xf numFmtId="0" fontId="32" fillId="2" borderId="0" xfId="0" applyFont="1" applyFill="1" applyBorder="1" applyAlignment="1">
      <alignment horizontal="center" vertical="center"/>
    </xf>
    <xf numFmtId="0" fontId="104" fillId="8" borderId="7" xfId="0" applyFont="1" applyFill="1" applyBorder="1" applyAlignment="1">
      <alignment horizontal="center" vertical="center"/>
    </xf>
    <xf numFmtId="0" fontId="22" fillId="2" borderId="6" xfId="0" applyFont="1" applyFill="1" applyBorder="1" applyAlignment="1" applyProtection="1">
      <alignment horizontal="center" vertical="center" wrapText="1"/>
      <protection locked="0"/>
    </xf>
    <xf numFmtId="0" fontId="22" fillId="2" borderId="7" xfId="0" applyFont="1" applyFill="1" applyBorder="1" applyAlignment="1" applyProtection="1">
      <alignment horizontal="center" vertical="center" wrapText="1"/>
      <protection locked="0"/>
    </xf>
    <xf numFmtId="0" fontId="188" fillId="2" borderId="7" xfId="0" applyFont="1" applyFill="1" applyBorder="1" applyAlignment="1">
      <alignment horizontal="center" vertical="center"/>
    </xf>
    <xf numFmtId="0" fontId="190" fillId="2" borderId="6" xfId="0" applyFont="1" applyFill="1" applyBorder="1" applyAlignment="1">
      <alignment horizontal="center" vertical="center"/>
    </xf>
    <xf numFmtId="0" fontId="190" fillId="2" borderId="7" xfId="0" applyFont="1" applyFill="1" applyBorder="1" applyAlignment="1">
      <alignment horizontal="center" vertical="center"/>
    </xf>
    <xf numFmtId="0" fontId="103" fillId="4" borderId="6" xfId="3" applyFont="1" applyFill="1" applyBorder="1">
      <alignment horizontal="center" vertical="center"/>
    </xf>
    <xf numFmtId="0" fontId="188" fillId="2" borderId="6" xfId="0" applyFont="1" applyFill="1" applyBorder="1" applyAlignment="1">
      <alignment horizontal="center" vertical="center"/>
    </xf>
    <xf numFmtId="0" fontId="103" fillId="4" borderId="7" xfId="3" applyFont="1" applyFill="1" applyBorder="1">
      <alignment horizontal="center" vertical="center"/>
    </xf>
    <xf numFmtId="0" fontId="98" fillId="0" borderId="0" xfId="0" applyFont="1" applyBorder="1" applyAlignment="1">
      <alignment horizontal="center" vertical="top"/>
    </xf>
    <xf numFmtId="0" fontId="206" fillId="2" borderId="6" xfId="0" applyFont="1" applyFill="1" applyBorder="1" applyAlignment="1">
      <alignment horizontal="center" vertical="center"/>
    </xf>
    <xf numFmtId="4" fontId="25" fillId="28" borderId="8" xfId="0" applyNumberFormat="1" applyFont="1" applyFill="1" applyBorder="1" applyAlignment="1">
      <alignment horizontal="right" vertical="center" indent="1"/>
    </xf>
    <xf numFmtId="4" fontId="25" fillId="28" borderId="6" xfId="0" applyNumberFormat="1" applyFont="1" applyFill="1" applyBorder="1" applyAlignment="1">
      <alignment horizontal="right" vertical="center" indent="1"/>
    </xf>
    <xf numFmtId="4" fontId="25" fillId="28" borderId="7" xfId="0" applyNumberFormat="1" applyFont="1" applyFill="1" applyBorder="1" applyAlignment="1">
      <alignment horizontal="right" vertical="center" indent="1"/>
    </xf>
    <xf numFmtId="0" fontId="224" fillId="2" borderId="7" xfId="0" applyFont="1" applyFill="1" applyBorder="1" applyAlignment="1">
      <alignment horizontal="center" vertical="center"/>
    </xf>
    <xf numFmtId="0" fontId="81" fillId="2" borderId="0" xfId="0" applyFont="1" applyFill="1" applyBorder="1" applyAlignment="1">
      <alignment horizontal="right" vertical="center"/>
    </xf>
    <xf numFmtId="0" fontId="187" fillId="13" borderId="23" xfId="0" applyFont="1" applyFill="1" applyBorder="1" applyAlignment="1">
      <alignment horizontal="center" vertical="center"/>
    </xf>
    <xf numFmtId="0" fontId="187" fillId="13" borderId="0" xfId="0" applyFont="1" applyFill="1" applyBorder="1" applyAlignment="1">
      <alignment horizontal="center" vertical="center"/>
    </xf>
    <xf numFmtId="0" fontId="162" fillId="13" borderId="25" xfId="0" applyFont="1" applyFill="1" applyBorder="1" applyAlignment="1">
      <alignment horizontal="center" vertical="center"/>
    </xf>
    <xf numFmtId="0" fontId="74" fillId="2" borderId="6" xfId="0" applyFont="1" applyFill="1" applyBorder="1" applyAlignment="1">
      <alignment horizontal="center" vertical="center"/>
    </xf>
    <xf numFmtId="0" fontId="61" fillId="2" borderId="6" xfId="0" applyFont="1" applyFill="1" applyBorder="1" applyAlignment="1">
      <alignment horizontal="center" vertical="center"/>
    </xf>
    <xf numFmtId="0" fontId="162" fillId="13" borderId="23" xfId="0" applyFont="1" applyFill="1" applyBorder="1" applyAlignment="1">
      <alignment horizontal="center" vertical="center"/>
    </xf>
    <xf numFmtId="0" fontId="70" fillId="2" borderId="6" xfId="0" applyFont="1" applyFill="1" applyBorder="1" applyAlignment="1" applyProtection="1">
      <alignment horizontal="center" vertical="center" wrapText="1"/>
      <protection locked="0"/>
    </xf>
    <xf numFmtId="0" fontId="224" fillId="2" borderId="6" xfId="0" applyFont="1" applyFill="1" applyBorder="1" applyAlignment="1">
      <alignment horizontal="center" vertical="center"/>
    </xf>
    <xf numFmtId="0" fontId="70" fillId="2" borderId="7" xfId="0" applyFont="1" applyFill="1" applyBorder="1" applyAlignment="1" applyProtection="1">
      <alignment horizontal="center" vertical="center" wrapText="1"/>
      <protection locked="0"/>
    </xf>
    <xf numFmtId="0" fontId="192" fillId="2" borderId="0" xfId="0" applyFont="1" applyFill="1" applyBorder="1" applyAlignment="1">
      <alignment horizontal="center" vertical="center"/>
    </xf>
    <xf numFmtId="0" fontId="192" fillId="2" borderId="25" xfId="0" applyFont="1" applyFill="1" applyBorder="1" applyAlignment="1">
      <alignment horizontal="center" vertical="center"/>
    </xf>
    <xf numFmtId="0" fontId="194" fillId="2" borderId="0" xfId="0" applyFont="1" applyFill="1" applyBorder="1" applyAlignment="1">
      <alignment horizontal="center" vertical="center"/>
    </xf>
    <xf numFmtId="0" fontId="194" fillId="2" borderId="25" xfId="0" applyFont="1" applyFill="1" applyBorder="1" applyAlignment="1">
      <alignment horizontal="center" vertical="center"/>
    </xf>
    <xf numFmtId="0" fontId="194" fillId="13" borderId="0" xfId="0" applyFont="1" applyFill="1" applyBorder="1" applyAlignment="1">
      <alignment horizontal="center" vertical="center"/>
    </xf>
    <xf numFmtId="0" fontId="59" fillId="18" borderId="0" xfId="0" applyFont="1" applyFill="1" applyBorder="1" applyAlignment="1">
      <alignment horizontal="center" vertical="center"/>
    </xf>
    <xf numFmtId="0" fontId="59" fillId="18" borderId="6" xfId="0" applyFont="1" applyFill="1" applyBorder="1" applyAlignment="1">
      <alignment horizontal="center" vertical="center"/>
    </xf>
    <xf numFmtId="0" fontId="93" fillId="8" borderId="6" xfId="0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 wrapText="1"/>
    </xf>
    <xf numFmtId="0" fontId="20" fillId="4" borderId="6" xfId="3" applyFont="1" applyFill="1" applyBorder="1">
      <alignment horizontal="center" vertical="center"/>
    </xf>
    <xf numFmtId="0" fontId="51" fillId="2" borderId="6" xfId="0" applyFont="1" applyFill="1" applyBorder="1" applyAlignment="1">
      <alignment horizontal="center" vertical="center"/>
    </xf>
    <xf numFmtId="0" fontId="51" fillId="2" borderId="7" xfId="0" applyFont="1" applyFill="1" applyBorder="1" applyAlignment="1">
      <alignment horizontal="center" vertical="center"/>
    </xf>
    <xf numFmtId="0" fontId="32" fillId="13" borderId="0" xfId="0" applyFont="1" applyFill="1" applyBorder="1" applyAlignment="1">
      <alignment horizontal="center" vertical="center"/>
    </xf>
    <xf numFmtId="4" fontId="260" fillId="13" borderId="0" xfId="0" applyNumberFormat="1" applyFont="1" applyFill="1" applyBorder="1" applyAlignment="1">
      <alignment horizontal="center" vertical="center"/>
    </xf>
    <xf numFmtId="0" fontId="215" fillId="4" borderId="7" xfId="0" applyFont="1" applyFill="1" applyBorder="1" applyAlignment="1">
      <alignment horizontal="center" vertical="center" wrapText="1"/>
    </xf>
    <xf numFmtId="0" fontId="169" fillId="2" borderId="6" xfId="0" applyFont="1" applyFill="1" applyBorder="1" applyAlignment="1">
      <alignment horizontal="center" vertical="center"/>
    </xf>
    <xf numFmtId="0" fontId="170" fillId="2" borderId="6" xfId="0" applyFont="1" applyFill="1" applyBorder="1" applyAlignment="1">
      <alignment horizontal="center" vertical="center"/>
    </xf>
    <xf numFmtId="0" fontId="184" fillId="2" borderId="7" xfId="0" applyFont="1" applyFill="1" applyBorder="1" applyAlignment="1">
      <alignment horizontal="center" vertical="center"/>
    </xf>
    <xf numFmtId="0" fontId="169" fillId="2" borderId="7" xfId="0" applyFont="1" applyFill="1" applyBorder="1" applyAlignment="1">
      <alignment horizontal="center" vertical="center"/>
    </xf>
    <xf numFmtId="0" fontId="170" fillId="2" borderId="7" xfId="0" applyFont="1" applyFill="1" applyBorder="1" applyAlignment="1">
      <alignment horizontal="center" vertical="center"/>
    </xf>
    <xf numFmtId="4" fontId="52" fillId="4" borderId="6" xfId="0" applyNumberFormat="1" applyFont="1" applyFill="1" applyBorder="1" applyAlignment="1">
      <alignment horizontal="right" vertical="center" indent="1"/>
    </xf>
    <xf numFmtId="4" fontId="52" fillId="2" borderId="6" xfId="0" applyNumberFormat="1" applyFont="1" applyFill="1" applyBorder="1" applyAlignment="1">
      <alignment horizontal="right" vertical="center" indent="1"/>
    </xf>
    <xf numFmtId="4" fontId="52" fillId="4" borderId="8" xfId="0" applyNumberFormat="1" applyFont="1" applyFill="1" applyBorder="1" applyAlignment="1">
      <alignment horizontal="right" vertical="center" indent="1"/>
    </xf>
    <xf numFmtId="4" fontId="52" fillId="4" borderId="7" xfId="0" applyNumberFormat="1" applyFont="1" applyFill="1" applyBorder="1" applyAlignment="1">
      <alignment horizontal="right" vertical="center" indent="1"/>
    </xf>
    <xf numFmtId="9" fontId="243" fillId="13" borderId="0" xfId="5" applyFont="1" applyFill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229" fillId="25" borderId="0" xfId="0" applyFont="1" applyFill="1" applyBorder="1" applyAlignment="1">
      <alignment horizontal="center" vertical="center" wrapText="1"/>
    </xf>
    <xf numFmtId="0" fontId="83" fillId="2" borderId="7" xfId="0" applyFont="1" applyFill="1" applyBorder="1" applyAlignment="1">
      <alignment horizontal="center" vertical="center"/>
    </xf>
    <xf numFmtId="0" fontId="83" fillId="2" borderId="6" xfId="0" applyFont="1" applyFill="1" applyBorder="1" applyAlignment="1">
      <alignment horizontal="center" vertical="center"/>
    </xf>
    <xf numFmtId="4" fontId="31" fillId="2" borderId="7" xfId="0" applyNumberFormat="1" applyFont="1" applyFill="1" applyBorder="1" applyAlignment="1">
      <alignment horizontal="right" vertical="center" indent="1"/>
    </xf>
    <xf numFmtId="0" fontId="23" fillId="2" borderId="7" xfId="0" applyFont="1" applyFill="1" applyBorder="1" applyAlignment="1">
      <alignment horizontal="center" vertical="center"/>
    </xf>
    <xf numFmtId="0" fontId="86" fillId="2" borderId="8" xfId="0" applyFont="1" applyFill="1" applyBorder="1" applyAlignment="1" applyProtection="1">
      <alignment horizontal="center" vertical="center" wrapText="1"/>
      <protection locked="0"/>
    </xf>
    <xf numFmtId="0" fontId="86" fillId="2" borderId="6" xfId="0" applyFont="1" applyFill="1" applyBorder="1" applyAlignment="1" applyProtection="1">
      <alignment horizontal="center" vertical="center" wrapText="1"/>
      <protection locked="0"/>
    </xf>
    <xf numFmtId="4" fontId="87" fillId="28" borderId="7" xfId="0" applyNumberFormat="1" applyFont="1" applyFill="1" applyBorder="1" applyAlignment="1">
      <alignment horizontal="right" vertical="center" indent="1"/>
    </xf>
    <xf numFmtId="0" fontId="162" fillId="12" borderId="23" xfId="0" applyFont="1" applyFill="1" applyBorder="1" applyAlignment="1">
      <alignment horizontal="center" vertical="center"/>
    </xf>
    <xf numFmtId="0" fontId="162" fillId="12" borderId="25" xfId="0" applyFont="1" applyFill="1" applyBorder="1" applyAlignment="1">
      <alignment horizontal="center" vertical="center"/>
    </xf>
    <xf numFmtId="4" fontId="87" fillId="28" borderId="6" xfId="0" applyNumberFormat="1" applyFont="1" applyFill="1" applyBorder="1" applyAlignment="1">
      <alignment horizontal="right" vertical="center" indent="1"/>
    </xf>
    <xf numFmtId="0" fontId="23" fillId="2" borderId="6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20" fillId="4" borderId="14" xfId="3" applyFont="1" applyFill="1" applyBorder="1">
      <alignment horizontal="center" vertical="center"/>
    </xf>
    <xf numFmtId="0" fontId="49" fillId="2" borderId="14" xfId="0" applyFont="1" applyFill="1" applyBorder="1" applyAlignment="1">
      <alignment horizontal="center" vertical="center"/>
    </xf>
    <xf numFmtId="0" fontId="50" fillId="2" borderId="14" xfId="0" applyFont="1" applyFill="1" applyBorder="1" applyAlignment="1">
      <alignment horizontal="center" vertical="center"/>
    </xf>
    <xf numFmtId="0" fontId="97" fillId="2" borderId="7" xfId="0" applyFont="1" applyFill="1" applyBorder="1" applyAlignment="1">
      <alignment horizontal="center" vertical="center"/>
    </xf>
    <xf numFmtId="0" fontId="97" fillId="2" borderId="14" xfId="0" applyFont="1" applyFill="1" applyBorder="1" applyAlignment="1">
      <alignment horizontal="center" vertical="center"/>
    </xf>
    <xf numFmtId="4" fontId="52" fillId="28" borderId="14" xfId="0" applyNumberFormat="1" applyFont="1" applyFill="1" applyBorder="1" applyAlignment="1">
      <alignment horizontal="right" vertical="center" indent="1"/>
    </xf>
    <xf numFmtId="4" fontId="52" fillId="2" borderId="14" xfId="0" applyNumberFormat="1" applyFont="1" applyFill="1" applyBorder="1" applyAlignment="1">
      <alignment horizontal="right" vertical="center" indent="1"/>
    </xf>
    <xf numFmtId="0" fontId="97" fillId="2" borderId="8" xfId="0" applyFont="1" applyFill="1" applyBorder="1" applyAlignment="1">
      <alignment horizontal="center" vertical="center"/>
    </xf>
    <xf numFmtId="0" fontId="97" fillId="2" borderId="6" xfId="0" applyFont="1" applyFill="1" applyBorder="1" applyAlignment="1">
      <alignment horizontal="center" vertical="center"/>
    </xf>
    <xf numFmtId="4" fontId="52" fillId="2" borderId="8" xfId="0" applyNumberFormat="1" applyFont="1" applyFill="1" applyBorder="1" applyAlignment="1">
      <alignment horizontal="right" vertical="center" indent="1"/>
    </xf>
    <xf numFmtId="0" fontId="202" fillId="2" borderId="8" xfId="0" applyFont="1" applyFill="1" applyBorder="1" applyAlignment="1">
      <alignment horizontal="center" vertical="center"/>
    </xf>
    <xf numFmtId="4" fontId="202" fillId="4" borderId="8" xfId="0" applyNumberFormat="1" applyFont="1" applyFill="1" applyBorder="1" applyAlignment="1">
      <alignment horizontal="right" vertical="center" indent="1"/>
    </xf>
    <xf numFmtId="4" fontId="202" fillId="4" borderId="6" xfId="0" applyNumberFormat="1" applyFont="1" applyFill="1" applyBorder="1" applyAlignment="1">
      <alignment horizontal="right" vertical="center" indent="1"/>
    </xf>
    <xf numFmtId="4" fontId="202" fillId="2" borderId="8" xfId="0" applyNumberFormat="1" applyFont="1" applyFill="1" applyBorder="1" applyAlignment="1">
      <alignment horizontal="right" vertical="center" indent="1"/>
    </xf>
    <xf numFmtId="4" fontId="202" fillId="2" borderId="6" xfId="0" applyNumberFormat="1" applyFont="1" applyFill="1" applyBorder="1" applyAlignment="1">
      <alignment horizontal="right" vertical="center" indent="1"/>
    </xf>
    <xf numFmtId="0" fontId="174" fillId="13" borderId="23" xfId="0" applyFont="1" applyFill="1" applyBorder="1" applyAlignment="1">
      <alignment horizontal="center" vertical="center"/>
    </xf>
    <xf numFmtId="0" fontId="174" fillId="13" borderId="25" xfId="0" applyFont="1" applyFill="1" applyBorder="1" applyAlignment="1">
      <alignment horizontal="center" vertical="center"/>
    </xf>
    <xf numFmtId="0" fontId="20" fillId="4" borderId="8" xfId="3" applyFont="1" applyFill="1" applyBorder="1">
      <alignment horizontal="center" vertical="center"/>
    </xf>
    <xf numFmtId="0" fontId="44" fillId="13" borderId="0" xfId="0" applyFont="1" applyFill="1" applyBorder="1" applyAlignment="1">
      <alignment horizontal="center" vertical="center"/>
    </xf>
    <xf numFmtId="0" fontId="72" fillId="2" borderId="8" xfId="0" applyFont="1" applyFill="1" applyBorder="1" applyAlignment="1">
      <alignment horizontal="center" vertical="center"/>
    </xf>
    <xf numFmtId="0" fontId="176" fillId="2" borderId="8" xfId="0" applyFont="1" applyFill="1" applyBorder="1" applyAlignment="1">
      <alignment horizontal="center" vertical="center"/>
    </xf>
    <xf numFmtId="0" fontId="177" fillId="2" borderId="8" xfId="0" applyFont="1" applyFill="1" applyBorder="1" applyAlignment="1">
      <alignment horizontal="center" vertical="center"/>
    </xf>
    <xf numFmtId="0" fontId="179" fillId="2" borderId="8" xfId="0" applyFont="1" applyFill="1" applyBorder="1" applyAlignment="1">
      <alignment horizontal="center" vertical="center"/>
    </xf>
    <xf numFmtId="4" fontId="179" fillId="28" borderId="6" xfId="0" applyNumberFormat="1" applyFont="1" applyFill="1" applyBorder="1" applyAlignment="1">
      <alignment horizontal="right" vertical="center" indent="1"/>
    </xf>
    <xf numFmtId="4" fontId="179" fillId="13" borderId="6" xfId="0" applyNumberFormat="1" applyFont="1" applyFill="1" applyBorder="1" applyAlignment="1">
      <alignment horizontal="right" vertical="center" indent="1"/>
    </xf>
    <xf numFmtId="0" fontId="35" fillId="2" borderId="6" xfId="0" applyFont="1" applyFill="1" applyBorder="1" applyAlignment="1" applyProtection="1">
      <alignment horizontal="center" vertical="center" wrapText="1"/>
      <protection locked="0"/>
    </xf>
    <xf numFmtId="0" fontId="27" fillId="2" borderId="0" xfId="0" applyFont="1" applyFill="1" applyBorder="1" applyAlignment="1">
      <alignment horizontal="center" vertical="center"/>
    </xf>
    <xf numFmtId="0" fontId="27" fillId="2" borderId="25" xfId="0" applyFont="1" applyFill="1" applyBorder="1" applyAlignment="1">
      <alignment horizontal="center" vertical="center"/>
    </xf>
    <xf numFmtId="0" fontId="162" fillId="2" borderId="0" xfId="0" applyFont="1" applyFill="1" applyBorder="1" applyAlignment="1">
      <alignment horizontal="center" vertical="center"/>
    </xf>
    <xf numFmtId="0" fontId="72" fillId="2" borderId="6" xfId="0" applyFont="1" applyFill="1" applyBorder="1" applyAlignment="1">
      <alignment horizontal="center" vertical="center"/>
    </xf>
    <xf numFmtId="9" fontId="245" fillId="13" borderId="0" xfId="5" applyFont="1" applyFill="1" applyBorder="1" applyAlignment="1">
      <alignment horizontal="center" vertical="center"/>
    </xf>
    <xf numFmtId="4" fontId="202" fillId="4" borderId="7" xfId="0" applyNumberFormat="1" applyFont="1" applyFill="1" applyBorder="1" applyAlignment="1">
      <alignment horizontal="right" vertical="center" indent="1"/>
    </xf>
    <xf numFmtId="4" fontId="202" fillId="2" borderId="7" xfId="0" applyNumberFormat="1" applyFont="1" applyFill="1" applyBorder="1" applyAlignment="1">
      <alignment horizontal="right" vertical="center" indent="1"/>
    </xf>
    <xf numFmtId="0" fontId="192" fillId="2" borderId="23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31" fillId="24" borderId="0" xfId="0" applyFont="1" applyFill="1" applyAlignment="1">
      <alignment horizontal="center" vertical="center"/>
    </xf>
    <xf numFmtId="0" fontId="34" fillId="2" borderId="6" xfId="0" applyFont="1" applyFill="1" applyBorder="1" applyAlignment="1" applyProtection="1">
      <alignment horizontal="center" vertical="center" wrapText="1"/>
      <protection locked="0"/>
    </xf>
    <xf numFmtId="0" fontId="23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4" fontId="26" fillId="4" borderId="8" xfId="0" applyNumberFormat="1" applyFont="1" applyFill="1" applyBorder="1" applyAlignment="1">
      <alignment horizontal="right" vertical="center" indent="1"/>
    </xf>
    <xf numFmtId="4" fontId="26" fillId="4" borderId="6" xfId="0" applyNumberFormat="1" applyFont="1" applyFill="1" applyBorder="1" applyAlignment="1">
      <alignment horizontal="right" vertical="center" indent="1"/>
    </xf>
    <xf numFmtId="4" fontId="26" fillId="2" borderId="8" xfId="0" applyNumberFormat="1" applyFont="1" applyFill="1" applyBorder="1" applyAlignment="1">
      <alignment horizontal="right" vertical="center" indent="1"/>
    </xf>
    <xf numFmtId="4" fontId="26" fillId="2" borderId="6" xfId="0" applyNumberFormat="1" applyFont="1" applyFill="1" applyBorder="1" applyAlignment="1">
      <alignment horizontal="right" vertical="center" indent="1"/>
    </xf>
    <xf numFmtId="4" fontId="26" fillId="4" borderId="7" xfId="0" applyNumberFormat="1" applyFont="1" applyFill="1" applyBorder="1" applyAlignment="1">
      <alignment horizontal="right" vertical="center" indent="1"/>
    </xf>
    <xf numFmtId="4" fontId="26" fillId="2" borderId="7" xfId="0" applyNumberFormat="1" applyFont="1" applyFill="1" applyBorder="1" applyAlignment="1">
      <alignment horizontal="right" vertical="center" indent="1"/>
    </xf>
    <xf numFmtId="0" fontId="47" fillId="2" borderId="8" xfId="0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center" vertical="center"/>
    </xf>
    <xf numFmtId="0" fontId="213" fillId="13" borderId="0" xfId="0" applyFont="1" applyFill="1" applyAlignment="1">
      <alignment horizontal="center" vertical="center"/>
    </xf>
    <xf numFmtId="0" fontId="213" fillId="13" borderId="6" xfId="0" applyFont="1" applyFill="1" applyBorder="1" applyAlignment="1" applyProtection="1">
      <alignment horizontal="right" vertical="center" wrapText="1" indent="1"/>
      <protection locked="0"/>
    </xf>
    <xf numFmtId="0" fontId="213" fillId="13" borderId="0" xfId="0" applyFont="1" applyFill="1" applyBorder="1" applyAlignment="1" applyProtection="1">
      <alignment horizontal="right" vertical="center" wrapText="1" indent="1"/>
      <protection locked="0"/>
    </xf>
    <xf numFmtId="9" fontId="13" fillId="21" borderId="6" xfId="0" applyNumberFormat="1" applyFont="1" applyFill="1" applyBorder="1" applyAlignment="1" applyProtection="1">
      <alignment horizontal="center" vertical="center"/>
      <protection locked="0"/>
    </xf>
    <xf numFmtId="9" fontId="13" fillId="21" borderId="0" xfId="0" applyNumberFormat="1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 applyProtection="1">
      <alignment horizontal="center" wrapText="1"/>
      <protection locked="0"/>
    </xf>
    <xf numFmtId="0" fontId="211" fillId="13" borderId="23" xfId="0" applyFont="1" applyFill="1" applyBorder="1" applyAlignment="1">
      <alignment horizontal="center" vertical="center"/>
    </xf>
    <xf numFmtId="0" fontId="211" fillId="13" borderId="25" xfId="0" applyFont="1" applyFill="1" applyBorder="1" applyAlignment="1">
      <alignment horizontal="center" vertical="center"/>
    </xf>
    <xf numFmtId="4" fontId="25" fillId="2" borderId="7" xfId="0" applyNumberFormat="1" applyFont="1" applyFill="1" applyBorder="1" applyAlignment="1">
      <alignment horizontal="right" vertical="center" indent="1"/>
    </xf>
    <xf numFmtId="0" fontId="76" fillId="4" borderId="8" xfId="3" applyFont="1" applyFill="1" applyBorder="1" applyAlignment="1">
      <alignment horizontal="center" vertical="center"/>
    </xf>
    <xf numFmtId="0" fontId="76" fillId="4" borderId="6" xfId="3" applyFont="1" applyFill="1" applyBorder="1" applyAlignment="1">
      <alignment horizontal="center" vertical="center"/>
    </xf>
    <xf numFmtId="0" fontId="84" fillId="2" borderId="0" xfId="0" applyFont="1" applyFill="1" applyBorder="1" applyAlignment="1" applyProtection="1">
      <alignment horizontal="center" vertical="center" wrapText="1"/>
      <protection locked="0"/>
    </xf>
    <xf numFmtId="0" fontId="84" fillId="2" borderId="6" xfId="0" applyFont="1" applyFill="1" applyBorder="1" applyAlignment="1" applyProtection="1">
      <alignment horizontal="center" vertical="center" wrapText="1"/>
      <protection locked="0"/>
    </xf>
    <xf numFmtId="0" fontId="13" fillId="5" borderId="7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61" fillId="18" borderId="6" xfId="0" applyFont="1" applyFill="1" applyBorder="1" applyAlignment="1">
      <alignment horizontal="center" vertical="top" wrapText="1"/>
    </xf>
    <xf numFmtId="0" fontId="221" fillId="4" borderId="7" xfId="3" applyFont="1" applyFill="1" applyBorder="1">
      <alignment horizontal="center" vertical="center"/>
    </xf>
    <xf numFmtId="4" fontId="97" fillId="4" borderId="6" xfId="0" applyNumberFormat="1" applyFont="1" applyFill="1" applyBorder="1" applyAlignment="1">
      <alignment horizontal="right" vertical="center" indent="1"/>
    </xf>
    <xf numFmtId="4" fontId="97" fillId="2" borderId="6" xfId="0" applyNumberFormat="1" applyFont="1" applyFill="1" applyBorder="1" applyAlignment="1">
      <alignment horizontal="right" vertical="center" indent="1"/>
    </xf>
    <xf numFmtId="4" fontId="238" fillId="2" borderId="6" xfId="0" applyNumberFormat="1" applyFont="1" applyFill="1" applyBorder="1" applyAlignment="1">
      <alignment horizontal="right" vertical="center" indent="1"/>
    </xf>
    <xf numFmtId="9" fontId="242" fillId="13" borderId="0" xfId="5" applyNumberFormat="1" applyFont="1" applyFill="1" applyAlignment="1">
      <alignment horizontal="center" vertical="center"/>
    </xf>
    <xf numFmtId="0" fontId="221" fillId="4" borderId="6" xfId="3" applyFont="1" applyFill="1" applyBorder="1">
      <alignment horizontal="center" vertical="center"/>
    </xf>
    <xf numFmtId="0" fontId="0" fillId="2" borderId="31" xfId="0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33" xfId="0" applyFill="1" applyBorder="1" applyAlignment="1">
      <alignment horizontal="center" vertical="top"/>
    </xf>
    <xf numFmtId="0" fontId="221" fillId="4" borderId="18" xfId="3" applyFont="1" applyFill="1" applyBorder="1">
      <alignment horizontal="center" vertical="center"/>
    </xf>
    <xf numFmtId="0" fontId="49" fillId="2" borderId="19" xfId="0" applyFont="1" applyFill="1" applyBorder="1" applyAlignment="1">
      <alignment horizontal="center" vertical="center"/>
    </xf>
    <xf numFmtId="0" fontId="50" fillId="2" borderId="19" xfId="0" applyFont="1" applyFill="1" applyBorder="1" applyAlignment="1">
      <alignment horizontal="center" vertical="center"/>
    </xf>
    <xf numFmtId="0" fontId="88" fillId="2" borderId="19" xfId="0" applyFont="1" applyFill="1" applyBorder="1" applyAlignment="1">
      <alignment horizontal="center" vertical="center"/>
    </xf>
    <xf numFmtId="4" fontId="97" fillId="4" borderId="19" xfId="0" applyNumberFormat="1" applyFont="1" applyFill="1" applyBorder="1" applyAlignment="1">
      <alignment horizontal="right" vertical="center" indent="1"/>
    </xf>
    <xf numFmtId="4" fontId="97" fillId="2" borderId="7" xfId="0" applyNumberFormat="1" applyFont="1" applyFill="1" applyBorder="1" applyAlignment="1">
      <alignment horizontal="right" vertical="center" indent="1"/>
    </xf>
    <xf numFmtId="4" fontId="97" fillId="2" borderId="19" xfId="0" applyNumberFormat="1" applyFont="1" applyFill="1" applyBorder="1" applyAlignment="1">
      <alignment horizontal="right" vertical="center" indent="1"/>
    </xf>
    <xf numFmtId="4" fontId="97" fillId="4" borderId="8" xfId="0" applyNumberFormat="1" applyFont="1" applyFill="1" applyBorder="1" applyAlignment="1">
      <alignment horizontal="right" vertical="center" indent="1"/>
    </xf>
    <xf numFmtId="4" fontId="97" fillId="4" borderId="44" xfId="0" applyNumberFormat="1" applyFont="1" applyFill="1" applyBorder="1" applyAlignment="1">
      <alignment horizontal="right" vertical="center" indent="1"/>
    </xf>
    <xf numFmtId="0" fontId="10" fillId="23" borderId="0" xfId="0" applyFont="1" applyFill="1" applyBorder="1" applyAlignment="1" applyProtection="1">
      <alignment horizontal="center" vertical="center" wrapText="1"/>
      <protection locked="0"/>
    </xf>
    <xf numFmtId="0" fontId="110" fillId="2" borderId="0" xfId="0" applyFont="1" applyFill="1" applyBorder="1" applyAlignment="1">
      <alignment horizontal="center" vertical="top"/>
    </xf>
    <xf numFmtId="0" fontId="76" fillId="4" borderId="18" xfId="3" applyFont="1" applyFill="1" applyBorder="1">
      <alignment horizontal="center" vertical="center"/>
    </xf>
    <xf numFmtId="0" fontId="49" fillId="2" borderId="18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horizontal="center" vertical="center"/>
    </xf>
    <xf numFmtId="0" fontId="88" fillId="2" borderId="18" xfId="0" applyFont="1" applyFill="1" applyBorder="1" applyAlignment="1">
      <alignment horizontal="center" vertical="center"/>
    </xf>
    <xf numFmtId="0" fontId="61" fillId="18" borderId="0" xfId="0" applyFont="1" applyFill="1" applyBorder="1" applyAlignment="1">
      <alignment horizontal="center" vertical="top" wrapText="1"/>
    </xf>
    <xf numFmtId="2" fontId="8" fillId="19" borderId="0" xfId="0" applyNumberFormat="1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18" fillId="2" borderId="0" xfId="2" applyFont="1" applyFill="1" applyBorder="1" applyAlignment="1" applyProtection="1">
      <alignment horizontal="left" vertical="center"/>
    </xf>
    <xf numFmtId="2" fontId="198" fillId="13" borderId="0" xfId="0" applyNumberFormat="1" applyFont="1" applyFill="1" applyAlignment="1">
      <alignment horizontal="left" vertical="center" wrapText="1"/>
    </xf>
    <xf numFmtId="0" fontId="13" fillId="11" borderId="8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20" fillId="4" borderId="7" xfId="3" applyFont="1" applyFill="1" applyBorder="1">
      <alignment horizontal="center" vertical="center"/>
    </xf>
    <xf numFmtId="4" fontId="37" fillId="2" borderId="0" xfId="0" applyNumberFormat="1" applyFont="1" applyFill="1" applyAlignment="1">
      <alignment horizontal="center" vertical="center"/>
    </xf>
    <xf numFmtId="0" fontId="13" fillId="20" borderId="0" xfId="0" applyFont="1" applyFill="1" applyAlignment="1">
      <alignment horizontal="center" vertical="center"/>
    </xf>
    <xf numFmtId="0" fontId="13" fillId="20" borderId="6" xfId="0" applyFont="1" applyFill="1" applyBorder="1" applyAlignment="1">
      <alignment horizontal="center" vertical="center"/>
    </xf>
    <xf numFmtId="0" fontId="217" fillId="4" borderId="7" xfId="3" applyFont="1" applyFill="1" applyBorder="1">
      <alignment horizontal="center" vertical="center"/>
    </xf>
    <xf numFmtId="0" fontId="55" fillId="2" borderId="7" xfId="0" applyFont="1" applyFill="1" applyBorder="1" applyAlignment="1">
      <alignment horizontal="center" vertical="center"/>
    </xf>
    <xf numFmtId="0" fontId="230" fillId="2" borderId="0" xfId="0" applyFont="1" applyFill="1" applyAlignment="1">
      <alignment horizontal="center" vertical="center"/>
    </xf>
    <xf numFmtId="0" fontId="59" fillId="4" borderId="0" xfId="0" applyFont="1" applyFill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120" fillId="4" borderId="6" xfId="3" applyFont="1" applyFill="1" applyBorder="1">
      <alignment horizontal="center" vertical="center"/>
    </xf>
    <xf numFmtId="0" fontId="55" fillId="2" borderId="6" xfId="0" applyFont="1" applyFill="1" applyBorder="1" applyAlignment="1">
      <alignment horizontal="center" vertical="center"/>
    </xf>
    <xf numFmtId="0" fontId="57" fillId="2" borderId="8" xfId="0" applyFont="1" applyFill="1" applyBorder="1" applyAlignment="1">
      <alignment horizontal="center" vertical="center"/>
    </xf>
    <xf numFmtId="0" fontId="218" fillId="4" borderId="8" xfId="3" applyFont="1" applyFill="1" applyBorder="1">
      <alignment horizontal="center" vertical="center"/>
    </xf>
    <xf numFmtId="0" fontId="218" fillId="4" borderId="6" xfId="3" applyFont="1" applyFill="1" applyBorder="1">
      <alignment horizontal="center" vertical="center"/>
    </xf>
    <xf numFmtId="0" fontId="136" fillId="2" borderId="0" xfId="0" applyFont="1" applyFill="1" applyAlignment="1">
      <alignment horizontal="left" vertical="top"/>
    </xf>
    <xf numFmtId="0" fontId="138" fillId="2" borderId="0" xfId="0" applyFont="1" applyFill="1" applyAlignment="1">
      <alignment horizontal="left" vertical="top"/>
    </xf>
    <xf numFmtId="0" fontId="175" fillId="4" borderId="8" xfId="3" applyFont="1" applyFill="1" applyBorder="1">
      <alignment horizontal="center" vertical="center"/>
    </xf>
    <xf numFmtId="0" fontId="175" fillId="4" borderId="6" xfId="3" applyFont="1" applyFill="1" applyBorder="1">
      <alignment horizontal="center" vertical="center"/>
    </xf>
    <xf numFmtId="0" fontId="262" fillId="2" borderId="0" xfId="0" applyFont="1" applyFill="1" applyAlignment="1">
      <alignment horizontal="right" vertical="center" wrapText="1"/>
    </xf>
    <xf numFmtId="0" fontId="222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51" fillId="2" borderId="0" xfId="0" applyFont="1" applyFill="1" applyAlignment="1">
      <alignment horizontal="right" vertical="center"/>
    </xf>
    <xf numFmtId="0" fontId="151" fillId="2" borderId="15" xfId="0" applyFont="1" applyFill="1" applyBorder="1" applyAlignment="1">
      <alignment horizontal="right" vertical="center"/>
    </xf>
    <xf numFmtId="0" fontId="256" fillId="0" borderId="16" xfId="2" applyFont="1" applyBorder="1" applyProtection="1">
      <alignment vertical="top"/>
    </xf>
    <xf numFmtId="0" fontId="140" fillId="0" borderId="0" xfId="0" applyFont="1" applyBorder="1">
      <alignment vertical="top"/>
    </xf>
    <xf numFmtId="0" fontId="136" fillId="2" borderId="0" xfId="0" applyFont="1" applyFill="1" applyBorder="1" applyAlignment="1">
      <alignment horizontal="left" vertical="top"/>
    </xf>
    <xf numFmtId="0" fontId="138" fillId="2" borderId="0" xfId="0" applyFont="1" applyFill="1" applyBorder="1" applyAlignment="1">
      <alignment horizontal="left" vertical="top"/>
    </xf>
    <xf numFmtId="0" fontId="118" fillId="17" borderId="12" xfId="3" applyFont="1" applyFill="1" applyBorder="1" applyAlignment="1">
      <alignment horizontal="center" vertical="center" wrapText="1"/>
    </xf>
    <xf numFmtId="0" fontId="118" fillId="15" borderId="12" xfId="3" applyFont="1" applyFill="1" applyBorder="1" applyAlignment="1">
      <alignment horizontal="center" vertical="center" wrapText="1"/>
    </xf>
    <xf numFmtId="0" fontId="156" fillId="16" borderId="12" xfId="3" applyFont="1" applyFill="1" applyBorder="1" applyAlignment="1">
      <alignment horizontal="center" vertical="center" wrapText="1"/>
    </xf>
    <xf numFmtId="0" fontId="156" fillId="33" borderId="11" xfId="3" applyFont="1" applyFill="1" applyBorder="1" applyAlignment="1">
      <alignment horizontal="center" vertical="center" wrapText="1"/>
    </xf>
    <xf numFmtId="9" fontId="13" fillId="32" borderId="6" xfId="0" applyNumberFormat="1" applyFont="1" applyFill="1" applyBorder="1" applyAlignment="1" applyProtection="1">
      <alignment horizontal="center" vertical="center"/>
      <protection locked="0"/>
    </xf>
    <xf numFmtId="0" fontId="149" fillId="13" borderId="0" xfId="0" applyFont="1" applyFill="1" applyBorder="1" applyAlignment="1" applyProtection="1">
      <alignment horizontal="center" vertical="center" wrapText="1"/>
      <protection locked="0"/>
    </xf>
    <xf numFmtId="0" fontId="149" fillId="13" borderId="9" xfId="0" applyFont="1" applyFill="1" applyBorder="1" applyAlignment="1" applyProtection="1">
      <alignment horizontal="center" vertical="center" wrapText="1"/>
      <protection locked="0"/>
    </xf>
  </cellXfs>
  <cellStyles count="6">
    <cellStyle name="Відсотковий" xfId="5" builtinId="5"/>
    <cellStyle name="Гіперпосилання" xfId="2" builtinId="8"/>
    <cellStyle name="Грошовий" xfId="1" builtinId="4"/>
    <cellStyle name="Звичайний" xfId="0" builtinId="0"/>
    <cellStyle name="Текст пояснення" xfId="3" builtinId="53" customBuiltin="1"/>
    <cellStyle name="Текст пояснення 2" xfId="4" xr:uid="{B3A49A7D-29AA-48EA-9145-5537D4C3CDE6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385724"/>
      <rgbColor rgb="FF0D0D0D"/>
      <rgbColor rgb="FF806000"/>
      <rgbColor rgb="FF404040"/>
      <rgbColor rgb="FF028458"/>
      <rgbColor rgb="FFBFBFBF"/>
      <rgbColor rgb="FF808080"/>
      <rgbColor rgb="FF5B9BD5"/>
      <rgbColor rgb="FF843C0B"/>
      <rgbColor rgb="FFF2F2F2"/>
      <rgbColor rgb="FFEDEDED"/>
      <rgbColor rgb="FF3B3838"/>
      <rgbColor rgb="FFC55A11"/>
      <rgbColor rgb="FF0070C0"/>
      <rgbColor rgb="FFBDD7EE"/>
      <rgbColor rgb="FF181717"/>
      <rgbColor rgb="FFFF00FF"/>
      <rgbColor rgb="FFFFFF00"/>
      <rgbColor rgb="FF00FFFF"/>
      <rgbColor rgb="FF333F50"/>
      <rgbColor rgb="FF535353"/>
      <rgbColor rgb="FF016A7D"/>
      <rgbColor rgb="FF2F5597"/>
      <rgbColor rgb="FF2E75B6"/>
      <rgbColor rgb="FFE7E6E6"/>
      <rgbColor rgb="FFD6DCE5"/>
      <rgbColor rgb="FFFFFF99"/>
      <rgbColor rgb="FF9DC3E6"/>
      <rgbColor rgb="FF44546A"/>
      <rgbColor rgb="FF767171"/>
      <rgbColor rgb="FFD9D9D9"/>
      <rgbColor rgb="FF2F75DD"/>
      <rgbColor rgb="FF3399FF"/>
      <rgbColor rgb="FFA9D18E"/>
      <rgbColor rgb="FFFFC000"/>
      <rgbColor rgb="FFBF9000"/>
      <rgbColor rgb="FFED7D31"/>
      <rgbColor rgb="FF666666"/>
      <rgbColor rgb="FF7F7F7F"/>
      <rgbColor rgb="FF203864"/>
      <rgbColor rgb="FF00B050"/>
      <rgbColor rgb="FF1C1C1C"/>
      <rgbColor rgb="FF262626"/>
      <rgbColor rgb="FF993300"/>
      <rgbColor rgb="FF595959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D8F"/>
      <color rgb="FFFF5050"/>
      <color rgb="FFA50021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microsoft.com/office/2007/relationships/hdphoto" Target="../media/hdphoto58.wdp"/><Relationship Id="rId299" Type="http://schemas.openxmlformats.org/officeDocument/2006/relationships/hyperlink" Target="https://fs-lps.com/catalog/m/m-06/" TargetMode="External"/><Relationship Id="rId21" Type="http://schemas.openxmlformats.org/officeDocument/2006/relationships/image" Target="../media/image11.png"/><Relationship Id="rId63" Type="http://schemas.openxmlformats.org/officeDocument/2006/relationships/image" Target="../media/image32.png"/><Relationship Id="rId159" Type="http://schemas.openxmlformats.org/officeDocument/2006/relationships/image" Target="../media/image82.png"/><Relationship Id="rId324" Type="http://schemas.openxmlformats.org/officeDocument/2006/relationships/hyperlink" Target="https://fs-lps.com/catalog/m-components/m-091/" TargetMode="External"/><Relationship Id="rId170" Type="http://schemas.openxmlformats.org/officeDocument/2006/relationships/image" Target="../media/image91.jpeg"/><Relationship Id="rId226" Type="http://schemas.openxmlformats.org/officeDocument/2006/relationships/hyperlink" Target="https://fs-lps.com/catalog/h/h-072/" TargetMode="External"/><Relationship Id="rId268" Type="http://schemas.openxmlformats.org/officeDocument/2006/relationships/hyperlink" Target="https://fs-lps.com/catalog/g/g-16/" TargetMode="External"/><Relationship Id="rId32" Type="http://schemas.microsoft.com/office/2007/relationships/hdphoto" Target="../media/hdphoto16.wdp"/><Relationship Id="rId74" Type="http://schemas.microsoft.com/office/2007/relationships/hdphoto" Target="../media/hdphoto37.wdp"/><Relationship Id="rId128" Type="http://schemas.microsoft.com/office/2007/relationships/hdphoto" Target="../media/hdphoto63.wdp"/><Relationship Id="rId335" Type="http://schemas.microsoft.com/office/2007/relationships/hdphoto" Target="../media/hdphoto82.wdp"/><Relationship Id="rId5" Type="http://schemas.openxmlformats.org/officeDocument/2006/relationships/image" Target="../media/image3.png"/><Relationship Id="rId181" Type="http://schemas.openxmlformats.org/officeDocument/2006/relationships/image" Target="../media/image100.png"/><Relationship Id="rId237" Type="http://schemas.openxmlformats.org/officeDocument/2006/relationships/image" Target="../media/image107.jpeg"/><Relationship Id="rId279" Type="http://schemas.openxmlformats.org/officeDocument/2006/relationships/hyperlink" Target="https://fs-lps.com/catalog/g/g-20-5/" TargetMode="External"/><Relationship Id="rId43" Type="http://schemas.openxmlformats.org/officeDocument/2006/relationships/image" Target="../media/image22.png"/><Relationship Id="rId139" Type="http://schemas.microsoft.com/office/2007/relationships/hdphoto" Target="../media/hdphoto68.wdp"/><Relationship Id="rId290" Type="http://schemas.openxmlformats.org/officeDocument/2006/relationships/image" Target="../media/image112.jpg"/><Relationship Id="rId304" Type="http://schemas.openxmlformats.org/officeDocument/2006/relationships/hyperlink" Target="https://fs-lps.com/catalog/m/m-05-120/" TargetMode="External"/><Relationship Id="rId346" Type="http://schemas.openxmlformats.org/officeDocument/2006/relationships/image" Target="../media/image123.png"/><Relationship Id="rId85" Type="http://schemas.openxmlformats.org/officeDocument/2006/relationships/image" Target="../media/image43.png"/><Relationship Id="rId150" Type="http://schemas.openxmlformats.org/officeDocument/2006/relationships/image" Target="../media/image77.png"/><Relationship Id="rId192" Type="http://schemas.openxmlformats.org/officeDocument/2006/relationships/image" Target="../media/image105.png"/><Relationship Id="rId206" Type="http://schemas.openxmlformats.org/officeDocument/2006/relationships/hyperlink" Target="https://fs-lps.com/catalog/h/h-019/" TargetMode="External"/><Relationship Id="rId248" Type="http://schemas.openxmlformats.org/officeDocument/2006/relationships/hyperlink" Target="https://fs-lps.com/catalog/k/k-700/" TargetMode="External"/><Relationship Id="rId12" Type="http://schemas.microsoft.com/office/2007/relationships/hdphoto" Target="../media/hdphoto6.wdp"/><Relationship Id="rId108" Type="http://schemas.microsoft.com/office/2007/relationships/hdphoto" Target="../media/hdphoto54.wdp"/><Relationship Id="rId315" Type="http://schemas.openxmlformats.org/officeDocument/2006/relationships/hyperlink" Target="https://fs-lps.com/catalog/m-components/m-050/" TargetMode="External"/><Relationship Id="rId54" Type="http://schemas.microsoft.com/office/2007/relationships/hdphoto" Target="../media/hdphoto27.wdp"/><Relationship Id="rId96" Type="http://schemas.microsoft.com/office/2007/relationships/hdphoto" Target="../media/hdphoto48.wdp"/><Relationship Id="rId161" Type="http://schemas.openxmlformats.org/officeDocument/2006/relationships/image" Target="../media/image83.png"/><Relationship Id="rId217" Type="http://schemas.openxmlformats.org/officeDocument/2006/relationships/hyperlink" Target="https://fs-lps.com/catalog/h/h-042/" TargetMode="External"/><Relationship Id="rId259" Type="http://schemas.openxmlformats.org/officeDocument/2006/relationships/hyperlink" Target="https://fs-lps.com/catalog/gromostar/a-04/" TargetMode="External"/><Relationship Id="rId23" Type="http://schemas.openxmlformats.org/officeDocument/2006/relationships/image" Target="../media/image12.png"/><Relationship Id="rId119" Type="http://schemas.microsoft.com/office/2007/relationships/hdphoto" Target="../media/hdphoto59.wdp"/><Relationship Id="rId270" Type="http://schemas.openxmlformats.org/officeDocument/2006/relationships/hyperlink" Target="https://fs-lps.com/catalog/g/g-16-2/" TargetMode="External"/><Relationship Id="rId326" Type="http://schemas.openxmlformats.org/officeDocument/2006/relationships/hyperlink" Target="https://fs-lps.com/catalog/wires/w-08-al/" TargetMode="External"/><Relationship Id="rId65" Type="http://schemas.openxmlformats.org/officeDocument/2006/relationships/image" Target="../media/image33.png"/><Relationship Id="rId130" Type="http://schemas.microsoft.com/office/2007/relationships/hdphoto" Target="../media/hdphoto64.wdp"/><Relationship Id="rId172" Type="http://schemas.openxmlformats.org/officeDocument/2006/relationships/image" Target="../media/image93.jpeg"/><Relationship Id="rId228" Type="http://schemas.openxmlformats.org/officeDocument/2006/relationships/hyperlink" Target="https://fs-lps.com/catalog/h/h-074/" TargetMode="External"/><Relationship Id="rId281" Type="http://schemas.openxmlformats.org/officeDocument/2006/relationships/hyperlink" Target="https://fs-lps.com/catalog/g/g-20/" TargetMode="External"/><Relationship Id="rId337" Type="http://schemas.openxmlformats.org/officeDocument/2006/relationships/image" Target="../media/image118.jpeg"/><Relationship Id="rId34" Type="http://schemas.microsoft.com/office/2007/relationships/hdphoto" Target="../media/hdphoto17.wdp"/><Relationship Id="rId76" Type="http://schemas.microsoft.com/office/2007/relationships/hdphoto" Target="../media/hdphoto38.wdp"/><Relationship Id="rId141" Type="http://schemas.microsoft.com/office/2007/relationships/hdphoto" Target="../media/hdphoto69.wdp"/><Relationship Id="rId7" Type="http://schemas.openxmlformats.org/officeDocument/2006/relationships/image" Target="../media/image4.png"/><Relationship Id="rId183" Type="http://schemas.openxmlformats.org/officeDocument/2006/relationships/image" Target="../media/image101.png"/><Relationship Id="rId239" Type="http://schemas.openxmlformats.org/officeDocument/2006/relationships/hyperlink" Target="https://fs-lps.com/catalog/k/k-201/" TargetMode="External"/><Relationship Id="rId250" Type="http://schemas.openxmlformats.org/officeDocument/2006/relationships/hyperlink" Target="https://fs-lps.com/catalog/k/k-805/" TargetMode="External"/><Relationship Id="rId292" Type="http://schemas.openxmlformats.org/officeDocument/2006/relationships/hyperlink" Target="https://fs-lps.com/catalog/m-components/m-215-240/" TargetMode="External"/><Relationship Id="rId306" Type="http://schemas.openxmlformats.org/officeDocument/2006/relationships/hyperlink" Target="https://fs-lps.com/catalog/m/m-06r/" TargetMode="External"/><Relationship Id="rId45" Type="http://schemas.openxmlformats.org/officeDocument/2006/relationships/image" Target="../media/image23.png"/><Relationship Id="rId87" Type="http://schemas.openxmlformats.org/officeDocument/2006/relationships/image" Target="../media/image44.png"/><Relationship Id="rId110" Type="http://schemas.openxmlformats.org/officeDocument/2006/relationships/image" Target="../media/image56.png"/><Relationship Id="rId152" Type="http://schemas.openxmlformats.org/officeDocument/2006/relationships/image" Target="../media/image78.png"/><Relationship Id="rId194" Type="http://schemas.openxmlformats.org/officeDocument/2006/relationships/hyperlink" Target="https://fs-lps.com/catalog/c/c-042/" TargetMode="External"/><Relationship Id="rId208" Type="http://schemas.openxmlformats.org/officeDocument/2006/relationships/hyperlink" Target="https://fs-lps.com/catalog/h/h-024/" TargetMode="External"/><Relationship Id="rId261" Type="http://schemas.openxmlformats.org/officeDocument/2006/relationships/hyperlink" Target="https://fs-lps.com/catalog/k/k-910/" TargetMode="External"/><Relationship Id="rId14" Type="http://schemas.microsoft.com/office/2007/relationships/hdphoto" Target="../media/hdphoto7.wdp"/><Relationship Id="rId35" Type="http://schemas.openxmlformats.org/officeDocument/2006/relationships/image" Target="../media/image18.png"/><Relationship Id="rId56" Type="http://schemas.microsoft.com/office/2007/relationships/hdphoto" Target="../media/hdphoto28.wdp"/><Relationship Id="rId77" Type="http://schemas.openxmlformats.org/officeDocument/2006/relationships/image" Target="../media/image39.png"/><Relationship Id="rId100" Type="http://schemas.microsoft.com/office/2007/relationships/hdphoto" Target="../media/hdphoto50.wdp"/><Relationship Id="rId282" Type="http://schemas.openxmlformats.org/officeDocument/2006/relationships/hyperlink" Target="https://fs-lps.com/catalog/g/g-14-1/" TargetMode="External"/><Relationship Id="rId317" Type="http://schemas.openxmlformats.org/officeDocument/2006/relationships/hyperlink" Target="https://fs-lps.com/catalog/m-components/m-058/" TargetMode="External"/><Relationship Id="rId338" Type="http://schemas.openxmlformats.org/officeDocument/2006/relationships/image" Target="../media/image119.png"/><Relationship Id="rId8" Type="http://schemas.microsoft.com/office/2007/relationships/hdphoto" Target="../media/hdphoto4.wdp"/><Relationship Id="rId98" Type="http://schemas.microsoft.com/office/2007/relationships/hdphoto" Target="../media/hdphoto49.wdp"/><Relationship Id="rId121" Type="http://schemas.openxmlformats.org/officeDocument/2006/relationships/image" Target="../media/image62.png"/><Relationship Id="rId142" Type="http://schemas.openxmlformats.org/officeDocument/2006/relationships/image" Target="../media/image73.png"/><Relationship Id="rId163" Type="http://schemas.openxmlformats.org/officeDocument/2006/relationships/image" Target="../media/image84.png"/><Relationship Id="rId184" Type="http://schemas.openxmlformats.org/officeDocument/2006/relationships/hyperlink" Target="https://fs-lps.com/catalog/c/c-024/" TargetMode="External"/><Relationship Id="rId219" Type="http://schemas.openxmlformats.org/officeDocument/2006/relationships/hyperlink" Target="https://fs-lps.com/catalog/h/h-051/" TargetMode="External"/><Relationship Id="rId230" Type="http://schemas.openxmlformats.org/officeDocument/2006/relationships/hyperlink" Target="https://fs-lps.com/catalog/h/h-082/" TargetMode="External"/><Relationship Id="rId251" Type="http://schemas.openxmlformats.org/officeDocument/2006/relationships/hyperlink" Target="https://fs-lps.com/catalog/k/k-818/" TargetMode="External"/><Relationship Id="rId25" Type="http://schemas.openxmlformats.org/officeDocument/2006/relationships/image" Target="../media/image13.png"/><Relationship Id="rId46" Type="http://schemas.microsoft.com/office/2007/relationships/hdphoto" Target="../media/hdphoto23.wdp"/><Relationship Id="rId67" Type="http://schemas.openxmlformats.org/officeDocument/2006/relationships/image" Target="../media/image34.png"/><Relationship Id="rId272" Type="http://schemas.openxmlformats.org/officeDocument/2006/relationships/hyperlink" Target="https://fs-lps.com/catalog/g/g-16-4/" TargetMode="External"/><Relationship Id="rId293" Type="http://schemas.openxmlformats.org/officeDocument/2006/relationships/hyperlink" Target="https://fs-lps.com/catalog/m/m-01/" TargetMode="External"/><Relationship Id="rId307" Type="http://schemas.openxmlformats.org/officeDocument/2006/relationships/hyperlink" Target="https://fs-lps.com/catalog/m/m-10-1/" TargetMode="External"/><Relationship Id="rId328" Type="http://schemas.openxmlformats.org/officeDocument/2006/relationships/hyperlink" Target="https://fs-lps.com/catalog/wires/w-25x4-st/" TargetMode="External"/><Relationship Id="rId88" Type="http://schemas.microsoft.com/office/2007/relationships/hdphoto" Target="../media/hdphoto44.wdp"/><Relationship Id="rId111" Type="http://schemas.microsoft.com/office/2007/relationships/hdphoto" Target="../media/hdphoto55.wdp"/><Relationship Id="rId132" Type="http://schemas.microsoft.com/office/2007/relationships/hdphoto" Target="../media/hdphoto65.wdp"/><Relationship Id="rId153" Type="http://schemas.microsoft.com/office/2007/relationships/hdphoto" Target="../media/hdphoto75.wdp"/><Relationship Id="rId174" Type="http://schemas.openxmlformats.org/officeDocument/2006/relationships/image" Target="../media/image95.jpeg"/><Relationship Id="rId195" Type="http://schemas.openxmlformats.org/officeDocument/2006/relationships/hyperlink" Target="https://fs-lps.com/catalog/c/c-044/" TargetMode="External"/><Relationship Id="rId209" Type="http://schemas.openxmlformats.org/officeDocument/2006/relationships/hyperlink" Target="https://fs-lps.com/catalog/h/h-026/" TargetMode="External"/><Relationship Id="rId220" Type="http://schemas.openxmlformats.org/officeDocument/2006/relationships/hyperlink" Target="https://fs-lps.com/catalog/h/h-053/" TargetMode="External"/><Relationship Id="rId241" Type="http://schemas.openxmlformats.org/officeDocument/2006/relationships/hyperlink" Target="https://fs-lps.com/catalog/k/k-220/" TargetMode="External"/><Relationship Id="rId15" Type="http://schemas.openxmlformats.org/officeDocument/2006/relationships/image" Target="../media/image8.png"/><Relationship Id="rId36" Type="http://schemas.microsoft.com/office/2007/relationships/hdphoto" Target="../media/hdphoto18.wdp"/><Relationship Id="rId57" Type="http://schemas.openxmlformats.org/officeDocument/2006/relationships/image" Target="../media/image29.png"/><Relationship Id="rId262" Type="http://schemas.openxmlformats.org/officeDocument/2006/relationships/hyperlink" Target="https://fs-lps.com/catalog/k/k-904/" TargetMode="External"/><Relationship Id="rId283" Type="http://schemas.openxmlformats.org/officeDocument/2006/relationships/hyperlink" Target="https://fs-lps.com/catalog/g/g-14-2/" TargetMode="External"/><Relationship Id="rId318" Type="http://schemas.openxmlformats.org/officeDocument/2006/relationships/hyperlink" Target="https://fs-lps.com/catalog/m-components/m-060/" TargetMode="External"/><Relationship Id="rId339" Type="http://schemas.microsoft.com/office/2007/relationships/hdphoto" Target="../media/hdphoto83.wdp"/><Relationship Id="rId78" Type="http://schemas.microsoft.com/office/2007/relationships/hdphoto" Target="../media/hdphoto39.wdp"/><Relationship Id="rId99" Type="http://schemas.openxmlformats.org/officeDocument/2006/relationships/image" Target="../media/image50.png"/><Relationship Id="rId101" Type="http://schemas.openxmlformats.org/officeDocument/2006/relationships/image" Target="../media/image51.png"/><Relationship Id="rId122" Type="http://schemas.microsoft.com/office/2007/relationships/hdphoto" Target="../media/hdphoto60.wdp"/><Relationship Id="rId143" Type="http://schemas.microsoft.com/office/2007/relationships/hdphoto" Target="../media/hdphoto70.wdp"/><Relationship Id="rId164" Type="http://schemas.openxmlformats.org/officeDocument/2006/relationships/image" Target="../media/image85.png"/><Relationship Id="rId185" Type="http://schemas.openxmlformats.org/officeDocument/2006/relationships/image" Target="../media/image102.png"/><Relationship Id="rId9" Type="http://schemas.openxmlformats.org/officeDocument/2006/relationships/image" Target="../media/image5.png"/><Relationship Id="rId210" Type="http://schemas.openxmlformats.org/officeDocument/2006/relationships/hyperlink" Target="https://fs-lps.com/catalog/h/h-028-29/" TargetMode="External"/><Relationship Id="rId26" Type="http://schemas.microsoft.com/office/2007/relationships/hdphoto" Target="../media/hdphoto13.wdp"/><Relationship Id="rId231" Type="http://schemas.openxmlformats.org/officeDocument/2006/relationships/hyperlink" Target="https://fs-lps.com/catalog/h/h-091/" TargetMode="External"/><Relationship Id="rId252" Type="http://schemas.openxmlformats.org/officeDocument/2006/relationships/hyperlink" Target="https://fs-lps.com/catalog/k/k-830/" TargetMode="External"/><Relationship Id="rId273" Type="http://schemas.openxmlformats.org/officeDocument/2006/relationships/hyperlink" Target="https://fs-lps.com/catalog/g/g-16-5/" TargetMode="External"/><Relationship Id="rId294" Type="http://schemas.openxmlformats.org/officeDocument/2006/relationships/hyperlink" Target="https://fs-lps.com/catalog/m/m-02/" TargetMode="External"/><Relationship Id="rId308" Type="http://schemas.openxmlformats.org/officeDocument/2006/relationships/hyperlink" Target="https://fs-lps.com/catalog/m/m-10-2/" TargetMode="External"/><Relationship Id="rId329" Type="http://schemas.openxmlformats.org/officeDocument/2006/relationships/image" Target="../media/image114.jpg"/><Relationship Id="rId47" Type="http://schemas.openxmlformats.org/officeDocument/2006/relationships/image" Target="../media/image24.png"/><Relationship Id="rId68" Type="http://schemas.microsoft.com/office/2007/relationships/hdphoto" Target="../media/hdphoto34.wdp"/><Relationship Id="rId89" Type="http://schemas.openxmlformats.org/officeDocument/2006/relationships/image" Target="../media/image45.png"/><Relationship Id="rId112" Type="http://schemas.openxmlformats.org/officeDocument/2006/relationships/image" Target="../media/image57.png"/><Relationship Id="rId133" Type="http://schemas.openxmlformats.org/officeDocument/2006/relationships/image" Target="../media/image68.png"/><Relationship Id="rId154" Type="http://schemas.openxmlformats.org/officeDocument/2006/relationships/image" Target="../media/image79.jpeg"/><Relationship Id="rId175" Type="http://schemas.openxmlformats.org/officeDocument/2006/relationships/image" Target="../media/image96.jpeg"/><Relationship Id="rId340" Type="http://schemas.openxmlformats.org/officeDocument/2006/relationships/image" Target="../media/image120.png"/><Relationship Id="rId196" Type="http://schemas.openxmlformats.org/officeDocument/2006/relationships/hyperlink" Target="https://fs-lps.com/catalog/c/c-061/" TargetMode="External"/><Relationship Id="rId200" Type="http://schemas.openxmlformats.org/officeDocument/2006/relationships/hyperlink" Target="https://fs-lps.com/catalog/c/c-099/" TargetMode="External"/><Relationship Id="rId16" Type="http://schemas.microsoft.com/office/2007/relationships/hdphoto" Target="../media/hdphoto8.wdp"/><Relationship Id="rId221" Type="http://schemas.openxmlformats.org/officeDocument/2006/relationships/hyperlink" Target="https://fs-lps.com/catalog/h/h-052/" TargetMode="External"/><Relationship Id="rId242" Type="http://schemas.openxmlformats.org/officeDocument/2006/relationships/hyperlink" Target="https://fs-lps.com/catalog/k/k-271/" TargetMode="External"/><Relationship Id="rId263" Type="http://schemas.openxmlformats.org/officeDocument/2006/relationships/hyperlink" Target="https://fs-lps.com/catalog/k/k-901-03/" TargetMode="External"/><Relationship Id="rId284" Type="http://schemas.openxmlformats.org/officeDocument/2006/relationships/hyperlink" Target="https://fs-lps.com/catalog/g/g-14/" TargetMode="External"/><Relationship Id="rId319" Type="http://schemas.openxmlformats.org/officeDocument/2006/relationships/hyperlink" Target="https://fs-lps.com/catalog/m-components/m-062/" TargetMode="External"/><Relationship Id="rId37" Type="http://schemas.openxmlformats.org/officeDocument/2006/relationships/image" Target="../media/image19.png"/><Relationship Id="rId58" Type="http://schemas.microsoft.com/office/2007/relationships/hdphoto" Target="../media/hdphoto29.wdp"/><Relationship Id="rId79" Type="http://schemas.openxmlformats.org/officeDocument/2006/relationships/image" Target="../media/image40.png"/><Relationship Id="rId102" Type="http://schemas.microsoft.com/office/2007/relationships/hdphoto" Target="../media/hdphoto51.wdp"/><Relationship Id="rId123" Type="http://schemas.openxmlformats.org/officeDocument/2006/relationships/image" Target="../media/image63.png"/><Relationship Id="rId144" Type="http://schemas.openxmlformats.org/officeDocument/2006/relationships/image" Target="../media/image74.png"/><Relationship Id="rId330" Type="http://schemas.openxmlformats.org/officeDocument/2006/relationships/image" Target="../media/image115.png"/><Relationship Id="rId90" Type="http://schemas.microsoft.com/office/2007/relationships/hdphoto" Target="../media/hdphoto45.wdp"/><Relationship Id="rId165" Type="http://schemas.openxmlformats.org/officeDocument/2006/relationships/image" Target="../media/image86.jpeg"/><Relationship Id="rId186" Type="http://schemas.openxmlformats.org/officeDocument/2006/relationships/hyperlink" Target="https://fs-lps.com/catalog/c/c-028/" TargetMode="External"/><Relationship Id="rId211" Type="http://schemas.openxmlformats.org/officeDocument/2006/relationships/hyperlink" Target="https://fs-lps.com/catalog/h/h-030/" TargetMode="External"/><Relationship Id="rId232" Type="http://schemas.openxmlformats.org/officeDocument/2006/relationships/hyperlink" Target="https://fs-lps.com/catalog/h/h-092/" TargetMode="External"/><Relationship Id="rId253" Type="http://schemas.openxmlformats.org/officeDocument/2006/relationships/hyperlink" Target="https://fs-lps.com/catalog/k/k-838/" TargetMode="External"/><Relationship Id="rId274" Type="http://schemas.openxmlformats.org/officeDocument/2006/relationships/hyperlink" Target="https://fs-lps.com/catalog/g/g-18-3/" TargetMode="External"/><Relationship Id="rId295" Type="http://schemas.openxmlformats.org/officeDocument/2006/relationships/hyperlink" Target="https://fs-lps.com/catalog/m/m-02-2/" TargetMode="External"/><Relationship Id="rId309" Type="http://schemas.openxmlformats.org/officeDocument/2006/relationships/hyperlink" Target="https://fs-lps.com/catalog/m/m-10-3/" TargetMode="External"/><Relationship Id="rId27" Type="http://schemas.openxmlformats.org/officeDocument/2006/relationships/image" Target="../media/image14.png"/><Relationship Id="rId48" Type="http://schemas.microsoft.com/office/2007/relationships/hdphoto" Target="../media/hdphoto24.wdp"/><Relationship Id="rId69" Type="http://schemas.openxmlformats.org/officeDocument/2006/relationships/image" Target="../media/image35.png"/><Relationship Id="rId113" Type="http://schemas.microsoft.com/office/2007/relationships/hdphoto" Target="../media/hdphoto56.wdp"/><Relationship Id="rId134" Type="http://schemas.microsoft.com/office/2007/relationships/hdphoto" Target="../media/hdphoto66.wdp"/><Relationship Id="rId320" Type="http://schemas.openxmlformats.org/officeDocument/2006/relationships/hyperlink" Target="https://fs-lps.com/catalog/m-components/m-054/" TargetMode="External"/><Relationship Id="rId80" Type="http://schemas.microsoft.com/office/2007/relationships/hdphoto" Target="../media/hdphoto40.wdp"/><Relationship Id="rId155" Type="http://schemas.openxmlformats.org/officeDocument/2006/relationships/image" Target="../media/image80.png"/><Relationship Id="rId176" Type="http://schemas.openxmlformats.org/officeDocument/2006/relationships/image" Target="../media/image97.jpeg"/><Relationship Id="rId197" Type="http://schemas.openxmlformats.org/officeDocument/2006/relationships/hyperlink" Target="https://fs-lps.com/catalog/c/c-092/" TargetMode="External"/><Relationship Id="rId341" Type="http://schemas.microsoft.com/office/2007/relationships/hdphoto" Target="../media/hdphoto84.wdp"/><Relationship Id="rId201" Type="http://schemas.openxmlformats.org/officeDocument/2006/relationships/image" Target="../media/image106.jpeg"/><Relationship Id="rId222" Type="http://schemas.openxmlformats.org/officeDocument/2006/relationships/hyperlink" Target="https://fs-lps.com/catalog/h/h-061/" TargetMode="External"/><Relationship Id="rId243" Type="http://schemas.openxmlformats.org/officeDocument/2006/relationships/hyperlink" Target="https://fs-lps.com/catalog/k/k-274-76/" TargetMode="External"/><Relationship Id="rId264" Type="http://schemas.openxmlformats.org/officeDocument/2006/relationships/hyperlink" Target="https://fs-lps.com/catalog/k/k-401/" TargetMode="External"/><Relationship Id="rId285" Type="http://schemas.openxmlformats.org/officeDocument/2006/relationships/hyperlink" Target="https://fs-lps.com/catalog/g/g-101/" TargetMode="External"/><Relationship Id="rId17" Type="http://schemas.openxmlformats.org/officeDocument/2006/relationships/image" Target="../media/image9.png"/><Relationship Id="rId38" Type="http://schemas.microsoft.com/office/2007/relationships/hdphoto" Target="../media/hdphoto19.wdp"/><Relationship Id="rId59" Type="http://schemas.openxmlformats.org/officeDocument/2006/relationships/image" Target="../media/image30.png"/><Relationship Id="rId103" Type="http://schemas.openxmlformats.org/officeDocument/2006/relationships/image" Target="../media/image52.png"/><Relationship Id="rId124" Type="http://schemas.microsoft.com/office/2007/relationships/hdphoto" Target="../media/hdphoto61.wdp"/><Relationship Id="rId310" Type="http://schemas.openxmlformats.org/officeDocument/2006/relationships/hyperlink" Target="https://fs-lps.com/catalog/m/m-12/" TargetMode="External"/><Relationship Id="rId70" Type="http://schemas.microsoft.com/office/2007/relationships/hdphoto" Target="../media/hdphoto35.wdp"/><Relationship Id="rId91" Type="http://schemas.openxmlformats.org/officeDocument/2006/relationships/image" Target="../media/image46.png"/><Relationship Id="rId145" Type="http://schemas.microsoft.com/office/2007/relationships/hdphoto" Target="../media/hdphoto71.wdp"/><Relationship Id="rId166" Type="http://schemas.openxmlformats.org/officeDocument/2006/relationships/image" Target="../media/image87.jpg"/><Relationship Id="rId187" Type="http://schemas.openxmlformats.org/officeDocument/2006/relationships/image" Target="../media/image103.png"/><Relationship Id="rId331" Type="http://schemas.microsoft.com/office/2007/relationships/hdphoto" Target="../media/hdphoto80.wdp"/><Relationship Id="rId1" Type="http://schemas.openxmlformats.org/officeDocument/2006/relationships/image" Target="../media/image1.png"/><Relationship Id="rId212" Type="http://schemas.openxmlformats.org/officeDocument/2006/relationships/hyperlink" Target="https://fs-lps.com/catalog/h/h-031/" TargetMode="External"/><Relationship Id="rId233" Type="http://schemas.openxmlformats.org/officeDocument/2006/relationships/hyperlink" Target="https://fs-lps.com/catalog/h/h-820/" TargetMode="External"/><Relationship Id="rId254" Type="http://schemas.openxmlformats.org/officeDocument/2006/relationships/hyperlink" Target="https://fs-lps.com/catalog/k/k-808-16/" TargetMode="External"/><Relationship Id="rId28" Type="http://schemas.microsoft.com/office/2007/relationships/hdphoto" Target="../media/hdphoto14.wdp"/><Relationship Id="rId49" Type="http://schemas.openxmlformats.org/officeDocument/2006/relationships/image" Target="../media/image25.png"/><Relationship Id="rId114" Type="http://schemas.openxmlformats.org/officeDocument/2006/relationships/image" Target="../media/image58.png"/><Relationship Id="rId275" Type="http://schemas.openxmlformats.org/officeDocument/2006/relationships/hyperlink" Target="https://fs-lps.com/catalog/g/g-18/" TargetMode="External"/><Relationship Id="rId296" Type="http://schemas.openxmlformats.org/officeDocument/2006/relationships/hyperlink" Target="https://fs-lps.com/catalog/m/m-03/" TargetMode="External"/><Relationship Id="rId300" Type="http://schemas.openxmlformats.org/officeDocument/2006/relationships/hyperlink" Target="https://fs-lps.com/catalog/m/m-07/" TargetMode="External"/><Relationship Id="rId60" Type="http://schemas.microsoft.com/office/2007/relationships/hdphoto" Target="../media/hdphoto30.wdp"/><Relationship Id="rId81" Type="http://schemas.openxmlformats.org/officeDocument/2006/relationships/image" Target="../media/image41.png"/><Relationship Id="rId135" Type="http://schemas.openxmlformats.org/officeDocument/2006/relationships/image" Target="../media/image69.png"/><Relationship Id="rId156" Type="http://schemas.microsoft.com/office/2007/relationships/hdphoto" Target="../media/hdphoto76.wdp"/><Relationship Id="rId177" Type="http://schemas.openxmlformats.org/officeDocument/2006/relationships/image" Target="../media/image98.jpg"/><Relationship Id="rId198" Type="http://schemas.openxmlformats.org/officeDocument/2006/relationships/hyperlink" Target="https://fs-lps.com/catalog/c/c-093/" TargetMode="External"/><Relationship Id="rId321" Type="http://schemas.openxmlformats.org/officeDocument/2006/relationships/hyperlink" Target="https://fs-lps.com/catalog/m-components/m-065/" TargetMode="External"/><Relationship Id="rId342" Type="http://schemas.openxmlformats.org/officeDocument/2006/relationships/image" Target="../media/image121.png"/><Relationship Id="rId202" Type="http://schemas.openxmlformats.org/officeDocument/2006/relationships/hyperlink" Target="https://fs-lps.com/catalog/h/h-011/" TargetMode="External"/><Relationship Id="rId223" Type="http://schemas.openxmlformats.org/officeDocument/2006/relationships/hyperlink" Target="https://fs-lps.com/catalog/h/h-062/" TargetMode="External"/><Relationship Id="rId244" Type="http://schemas.openxmlformats.org/officeDocument/2006/relationships/hyperlink" Target="https://fs-lps.com/catalog/k/k-308/" TargetMode="External"/><Relationship Id="rId18" Type="http://schemas.microsoft.com/office/2007/relationships/hdphoto" Target="../media/hdphoto9.wdp"/><Relationship Id="rId39" Type="http://schemas.openxmlformats.org/officeDocument/2006/relationships/image" Target="../media/image20.png"/><Relationship Id="rId265" Type="http://schemas.openxmlformats.org/officeDocument/2006/relationships/hyperlink" Target="https://fs-lps.com/catalog/k/k-402-03/" TargetMode="External"/><Relationship Id="rId286" Type="http://schemas.openxmlformats.org/officeDocument/2006/relationships/hyperlink" Target="https://fs-lps.com/catalog/g/g-115/" TargetMode="External"/><Relationship Id="rId50" Type="http://schemas.microsoft.com/office/2007/relationships/hdphoto" Target="../media/hdphoto25.wdp"/><Relationship Id="rId104" Type="http://schemas.microsoft.com/office/2007/relationships/hdphoto" Target="../media/hdphoto52.wdp"/><Relationship Id="rId125" Type="http://schemas.openxmlformats.org/officeDocument/2006/relationships/image" Target="../media/image64.png"/><Relationship Id="rId146" Type="http://schemas.openxmlformats.org/officeDocument/2006/relationships/image" Target="../media/image75.png"/><Relationship Id="rId167" Type="http://schemas.openxmlformats.org/officeDocument/2006/relationships/image" Target="../media/image88.jpeg"/><Relationship Id="rId188" Type="http://schemas.openxmlformats.org/officeDocument/2006/relationships/hyperlink" Target="https://fs-lps.com/catalog/c/c-031/" TargetMode="External"/><Relationship Id="rId311" Type="http://schemas.openxmlformats.org/officeDocument/2006/relationships/hyperlink" Target="https://fs-lps.com/catalog/m-components/m-016/" TargetMode="External"/><Relationship Id="rId332" Type="http://schemas.openxmlformats.org/officeDocument/2006/relationships/image" Target="../media/image116.png"/><Relationship Id="rId71" Type="http://schemas.openxmlformats.org/officeDocument/2006/relationships/image" Target="../media/image36.png"/><Relationship Id="rId92" Type="http://schemas.microsoft.com/office/2007/relationships/hdphoto" Target="../media/hdphoto46.wdp"/><Relationship Id="rId213" Type="http://schemas.openxmlformats.org/officeDocument/2006/relationships/hyperlink" Target="https://fs-lps.com/catalog/h/h-035/" TargetMode="External"/><Relationship Id="rId234" Type="http://schemas.openxmlformats.org/officeDocument/2006/relationships/hyperlink" Target="https://fs-lps.com/catalog/h/h-821/" TargetMode="External"/><Relationship Id="rId2" Type="http://schemas.microsoft.com/office/2007/relationships/hdphoto" Target="../media/hdphoto1.wdp"/><Relationship Id="rId29" Type="http://schemas.openxmlformats.org/officeDocument/2006/relationships/image" Target="../media/image15.png"/><Relationship Id="rId255" Type="http://schemas.openxmlformats.org/officeDocument/2006/relationships/hyperlink" Target="https://fs-lps.com/catalog/k/k-870/" TargetMode="External"/><Relationship Id="rId276" Type="http://schemas.openxmlformats.org/officeDocument/2006/relationships/hyperlink" Target="https://fs-lps.com/catalog/g/g-18-1/" TargetMode="External"/><Relationship Id="rId297" Type="http://schemas.openxmlformats.org/officeDocument/2006/relationships/hyperlink" Target="https://fs-lps.com/catalog/m/m-04/" TargetMode="External"/><Relationship Id="rId40" Type="http://schemas.microsoft.com/office/2007/relationships/hdphoto" Target="../media/hdphoto20.wdp"/><Relationship Id="rId115" Type="http://schemas.microsoft.com/office/2007/relationships/hdphoto" Target="../media/hdphoto57.wdp"/><Relationship Id="rId136" Type="http://schemas.microsoft.com/office/2007/relationships/hdphoto" Target="../media/hdphoto67.wdp"/><Relationship Id="rId157" Type="http://schemas.openxmlformats.org/officeDocument/2006/relationships/image" Target="../media/image81.png"/><Relationship Id="rId178" Type="http://schemas.openxmlformats.org/officeDocument/2006/relationships/hyperlink" Target="https://fs-lps.com/catalog/c/c-011/" TargetMode="External"/><Relationship Id="rId301" Type="http://schemas.openxmlformats.org/officeDocument/2006/relationships/hyperlink" Target="https://fs-lps.com/catalog/m/m-08/" TargetMode="External"/><Relationship Id="rId322" Type="http://schemas.openxmlformats.org/officeDocument/2006/relationships/hyperlink" Target="https://fs-lps.com/catalog/m-components/m-067/" TargetMode="External"/><Relationship Id="rId343" Type="http://schemas.microsoft.com/office/2007/relationships/hdphoto" Target="../media/hdphoto85.wdp"/><Relationship Id="rId61" Type="http://schemas.openxmlformats.org/officeDocument/2006/relationships/image" Target="../media/image31.png"/><Relationship Id="rId82" Type="http://schemas.microsoft.com/office/2007/relationships/hdphoto" Target="../media/hdphoto41.wdp"/><Relationship Id="rId199" Type="http://schemas.openxmlformats.org/officeDocument/2006/relationships/hyperlink" Target="https://fs-lps.com/catalog/c/c-094/" TargetMode="External"/><Relationship Id="rId203" Type="http://schemas.openxmlformats.org/officeDocument/2006/relationships/hyperlink" Target="https://fs-lps.com/catalog/h/h-015/" TargetMode="External"/><Relationship Id="rId19" Type="http://schemas.openxmlformats.org/officeDocument/2006/relationships/image" Target="../media/image10.png"/><Relationship Id="rId224" Type="http://schemas.openxmlformats.org/officeDocument/2006/relationships/hyperlink" Target="https://fs-lps.com/catalog/h/h-063/" TargetMode="External"/><Relationship Id="rId245" Type="http://schemas.openxmlformats.org/officeDocument/2006/relationships/hyperlink" Target="https://fs-lps.com/catalog/k/k-391/" TargetMode="External"/><Relationship Id="rId266" Type="http://schemas.openxmlformats.org/officeDocument/2006/relationships/image" Target="../media/image109.jpeg"/><Relationship Id="rId287" Type="http://schemas.openxmlformats.org/officeDocument/2006/relationships/hyperlink" Target="https://fs-lps.com/catalog/g/g-160/" TargetMode="External"/><Relationship Id="rId30" Type="http://schemas.microsoft.com/office/2007/relationships/hdphoto" Target="../media/hdphoto15.wdp"/><Relationship Id="rId105" Type="http://schemas.openxmlformats.org/officeDocument/2006/relationships/image" Target="../media/image53.png"/><Relationship Id="rId126" Type="http://schemas.microsoft.com/office/2007/relationships/hdphoto" Target="../media/hdphoto62.wdp"/><Relationship Id="rId147" Type="http://schemas.microsoft.com/office/2007/relationships/hdphoto" Target="../media/hdphoto72.wdp"/><Relationship Id="rId168" Type="http://schemas.openxmlformats.org/officeDocument/2006/relationships/image" Target="../media/image89.jpeg"/><Relationship Id="rId312" Type="http://schemas.openxmlformats.org/officeDocument/2006/relationships/hyperlink" Target="https://fs-lps.com/catalog/m-components/m-020/" TargetMode="External"/><Relationship Id="rId333" Type="http://schemas.microsoft.com/office/2007/relationships/hdphoto" Target="../media/hdphoto81.wdp"/><Relationship Id="rId51" Type="http://schemas.openxmlformats.org/officeDocument/2006/relationships/image" Target="../media/image26.png"/><Relationship Id="rId72" Type="http://schemas.microsoft.com/office/2007/relationships/hdphoto" Target="../media/hdphoto36.wdp"/><Relationship Id="rId93" Type="http://schemas.openxmlformats.org/officeDocument/2006/relationships/image" Target="../media/image47.png"/><Relationship Id="rId189" Type="http://schemas.openxmlformats.org/officeDocument/2006/relationships/image" Target="../media/image104.png"/><Relationship Id="rId3" Type="http://schemas.openxmlformats.org/officeDocument/2006/relationships/image" Target="../media/image2.png"/><Relationship Id="rId214" Type="http://schemas.openxmlformats.org/officeDocument/2006/relationships/hyperlink" Target="https://fs-lps.com/catalog/h/h-036/" TargetMode="External"/><Relationship Id="rId235" Type="http://schemas.openxmlformats.org/officeDocument/2006/relationships/hyperlink" Target="https://fs-lps.com/catalog/h/h-302/" TargetMode="External"/><Relationship Id="rId256" Type="http://schemas.openxmlformats.org/officeDocument/2006/relationships/hyperlink" Target="https://fs-lps.com/catalog/k/k-874/" TargetMode="External"/><Relationship Id="rId277" Type="http://schemas.openxmlformats.org/officeDocument/2006/relationships/hyperlink" Target="https://fs-lps.com/catalog/g/g-20-1/" TargetMode="External"/><Relationship Id="rId298" Type="http://schemas.openxmlformats.org/officeDocument/2006/relationships/hyperlink" Target="https://fs-lps.com/catalog/m/m-05-2/" TargetMode="External"/><Relationship Id="rId116" Type="http://schemas.openxmlformats.org/officeDocument/2006/relationships/image" Target="../media/image59.png"/><Relationship Id="rId137" Type="http://schemas.openxmlformats.org/officeDocument/2006/relationships/image" Target="../media/image70.jpg"/><Relationship Id="rId158" Type="http://schemas.microsoft.com/office/2007/relationships/hdphoto" Target="../media/hdphoto77.wdp"/><Relationship Id="rId302" Type="http://schemas.openxmlformats.org/officeDocument/2006/relationships/hyperlink" Target="https://fs-lps.com/catalog/m/m-09/" TargetMode="External"/><Relationship Id="rId323" Type="http://schemas.openxmlformats.org/officeDocument/2006/relationships/hyperlink" Target="https://fs-lps.com/catalog/m-components/m-083/" TargetMode="External"/><Relationship Id="rId344" Type="http://schemas.openxmlformats.org/officeDocument/2006/relationships/image" Target="../media/image122.jpeg"/><Relationship Id="rId20" Type="http://schemas.microsoft.com/office/2007/relationships/hdphoto" Target="../media/hdphoto10.wdp"/><Relationship Id="rId41" Type="http://schemas.openxmlformats.org/officeDocument/2006/relationships/image" Target="../media/image21.png"/><Relationship Id="rId62" Type="http://schemas.microsoft.com/office/2007/relationships/hdphoto" Target="../media/hdphoto31.wdp"/><Relationship Id="rId83" Type="http://schemas.openxmlformats.org/officeDocument/2006/relationships/image" Target="../media/image42.png"/><Relationship Id="rId179" Type="http://schemas.openxmlformats.org/officeDocument/2006/relationships/image" Target="../media/image99.png"/><Relationship Id="rId190" Type="http://schemas.openxmlformats.org/officeDocument/2006/relationships/hyperlink" Target="https://fs-lps.com/catalog/c/c-032/" TargetMode="External"/><Relationship Id="rId204" Type="http://schemas.openxmlformats.org/officeDocument/2006/relationships/hyperlink" Target="https://fs-lps.com/catalog/h/h-016/" TargetMode="External"/><Relationship Id="rId225" Type="http://schemas.openxmlformats.org/officeDocument/2006/relationships/hyperlink" Target="https://fs-lps.com/catalog/h/h-071/" TargetMode="External"/><Relationship Id="rId246" Type="http://schemas.openxmlformats.org/officeDocument/2006/relationships/hyperlink" Target="https://fs-lps.com/catalog/k/k-681-82/" TargetMode="External"/><Relationship Id="rId267" Type="http://schemas.openxmlformats.org/officeDocument/2006/relationships/image" Target="../media/image110.jpeg"/><Relationship Id="rId288" Type="http://schemas.openxmlformats.org/officeDocument/2006/relationships/hyperlink" Target="https://fs-lps.com/catalog/g/g-290/" TargetMode="External"/><Relationship Id="rId106" Type="http://schemas.microsoft.com/office/2007/relationships/hdphoto" Target="../media/hdphoto53.wdp"/><Relationship Id="rId127" Type="http://schemas.openxmlformats.org/officeDocument/2006/relationships/image" Target="../media/image65.png"/><Relationship Id="rId313" Type="http://schemas.openxmlformats.org/officeDocument/2006/relationships/hyperlink" Target="https://fs-lps.com/catalog/m-components/m-025/" TargetMode="External"/><Relationship Id="rId10" Type="http://schemas.microsoft.com/office/2007/relationships/hdphoto" Target="../media/hdphoto5.wdp"/><Relationship Id="rId31" Type="http://schemas.openxmlformats.org/officeDocument/2006/relationships/image" Target="../media/image16.png"/><Relationship Id="rId52" Type="http://schemas.microsoft.com/office/2007/relationships/hdphoto" Target="../media/hdphoto26.wdp"/><Relationship Id="rId73" Type="http://schemas.openxmlformats.org/officeDocument/2006/relationships/image" Target="../media/image37.png"/><Relationship Id="rId94" Type="http://schemas.microsoft.com/office/2007/relationships/hdphoto" Target="../media/hdphoto47.wdp"/><Relationship Id="rId148" Type="http://schemas.openxmlformats.org/officeDocument/2006/relationships/image" Target="../media/image76.png"/><Relationship Id="rId169" Type="http://schemas.openxmlformats.org/officeDocument/2006/relationships/image" Target="../media/image90.jpeg"/><Relationship Id="rId334" Type="http://schemas.openxmlformats.org/officeDocument/2006/relationships/image" Target="../media/image117.png"/><Relationship Id="rId4" Type="http://schemas.microsoft.com/office/2007/relationships/hdphoto" Target="../media/hdphoto2.wdp"/><Relationship Id="rId180" Type="http://schemas.openxmlformats.org/officeDocument/2006/relationships/hyperlink" Target="https://fs-lps.com/catalog/c/c-021/" TargetMode="External"/><Relationship Id="rId215" Type="http://schemas.openxmlformats.org/officeDocument/2006/relationships/hyperlink" Target="https://fs-lps.com/catalog/h/h-038/" TargetMode="External"/><Relationship Id="rId236" Type="http://schemas.openxmlformats.org/officeDocument/2006/relationships/hyperlink" Target="https://fs-lps.com/catalog/h/h-303/" TargetMode="External"/><Relationship Id="rId257" Type="http://schemas.openxmlformats.org/officeDocument/2006/relationships/hyperlink" Target="https://fs-lps.com/catalog/k/k-880/" TargetMode="External"/><Relationship Id="rId278" Type="http://schemas.openxmlformats.org/officeDocument/2006/relationships/hyperlink" Target="https://fs-lps.com/catalog/g/g-20-2/" TargetMode="External"/><Relationship Id="rId303" Type="http://schemas.openxmlformats.org/officeDocument/2006/relationships/hyperlink" Target="https://fs-lps.com/catalog/m/m-05/" TargetMode="External"/><Relationship Id="rId42" Type="http://schemas.microsoft.com/office/2007/relationships/hdphoto" Target="../media/hdphoto21.wdp"/><Relationship Id="rId84" Type="http://schemas.microsoft.com/office/2007/relationships/hdphoto" Target="../media/hdphoto42.wdp"/><Relationship Id="rId138" Type="http://schemas.openxmlformats.org/officeDocument/2006/relationships/image" Target="../media/image71.png"/><Relationship Id="rId345" Type="http://schemas.openxmlformats.org/officeDocument/2006/relationships/hyperlink" Target="https://fs-lps.com/catalog/m/m-05-90/" TargetMode="External"/><Relationship Id="rId191" Type="http://schemas.openxmlformats.org/officeDocument/2006/relationships/hyperlink" Target="https://fs-lps.com/catalog/c/c-034/" TargetMode="External"/><Relationship Id="rId205" Type="http://schemas.openxmlformats.org/officeDocument/2006/relationships/hyperlink" Target="https://fs-lps.com/catalog/h/h-018/" TargetMode="External"/><Relationship Id="rId247" Type="http://schemas.openxmlformats.org/officeDocument/2006/relationships/hyperlink" Target="https://fs-lps.com/catalog/k/k-683/" TargetMode="External"/><Relationship Id="rId107" Type="http://schemas.openxmlformats.org/officeDocument/2006/relationships/image" Target="../media/image54.png"/><Relationship Id="rId289" Type="http://schemas.openxmlformats.org/officeDocument/2006/relationships/image" Target="../media/image111.jpeg"/><Relationship Id="rId11" Type="http://schemas.openxmlformats.org/officeDocument/2006/relationships/image" Target="../media/image6.png"/><Relationship Id="rId53" Type="http://schemas.openxmlformats.org/officeDocument/2006/relationships/image" Target="../media/image27.png"/><Relationship Id="rId149" Type="http://schemas.microsoft.com/office/2007/relationships/hdphoto" Target="../media/hdphoto73.wdp"/><Relationship Id="rId314" Type="http://schemas.openxmlformats.org/officeDocument/2006/relationships/hyperlink" Target="https://fs-lps.com/catalog/m-components/m-032-042/" TargetMode="External"/><Relationship Id="rId95" Type="http://schemas.openxmlformats.org/officeDocument/2006/relationships/image" Target="../media/image48.png"/><Relationship Id="rId160" Type="http://schemas.microsoft.com/office/2007/relationships/hdphoto" Target="../media/hdphoto78.wdp"/><Relationship Id="rId216" Type="http://schemas.openxmlformats.org/officeDocument/2006/relationships/hyperlink" Target="https://fs-lps.com/catalog/h/h-041/" TargetMode="External"/><Relationship Id="rId258" Type="http://schemas.openxmlformats.org/officeDocument/2006/relationships/hyperlink" Target="https://fs-lps.com/catalog/k/k-883/" TargetMode="External"/><Relationship Id="rId22" Type="http://schemas.microsoft.com/office/2007/relationships/hdphoto" Target="../media/hdphoto11.wdp"/><Relationship Id="rId64" Type="http://schemas.microsoft.com/office/2007/relationships/hdphoto" Target="../media/hdphoto32.wdp"/><Relationship Id="rId118" Type="http://schemas.openxmlformats.org/officeDocument/2006/relationships/image" Target="../media/image60.png"/><Relationship Id="rId325" Type="http://schemas.openxmlformats.org/officeDocument/2006/relationships/hyperlink" Target="https://fs-lps.com/catalog/m-components/m-415-430/" TargetMode="External"/><Relationship Id="rId171" Type="http://schemas.openxmlformats.org/officeDocument/2006/relationships/image" Target="../media/image92.jpeg"/><Relationship Id="rId227" Type="http://schemas.openxmlformats.org/officeDocument/2006/relationships/hyperlink" Target="https://fs-lps.com/catalog/h/h-073/" TargetMode="External"/><Relationship Id="rId269" Type="http://schemas.openxmlformats.org/officeDocument/2006/relationships/hyperlink" Target="https://fs-lps.com/catalog/g/g-16-1/" TargetMode="External"/><Relationship Id="rId33" Type="http://schemas.openxmlformats.org/officeDocument/2006/relationships/image" Target="../media/image17.png"/><Relationship Id="rId129" Type="http://schemas.openxmlformats.org/officeDocument/2006/relationships/image" Target="../media/image66.png"/><Relationship Id="rId280" Type="http://schemas.openxmlformats.org/officeDocument/2006/relationships/hyperlink" Target="https://fs-lps.com/catalog/g/g-20-8/" TargetMode="External"/><Relationship Id="rId336" Type="http://schemas.openxmlformats.org/officeDocument/2006/relationships/hyperlink" Target="https://fs-lps.com/catalog/k/k-1000/" TargetMode="External"/><Relationship Id="rId75" Type="http://schemas.openxmlformats.org/officeDocument/2006/relationships/image" Target="../media/image38.png"/><Relationship Id="rId140" Type="http://schemas.openxmlformats.org/officeDocument/2006/relationships/image" Target="../media/image72.png"/><Relationship Id="rId182" Type="http://schemas.openxmlformats.org/officeDocument/2006/relationships/hyperlink" Target="https://fs-lps.com/catalog/c/c-022/" TargetMode="External"/><Relationship Id="rId6" Type="http://schemas.microsoft.com/office/2007/relationships/hdphoto" Target="../media/hdphoto3.wdp"/><Relationship Id="rId238" Type="http://schemas.openxmlformats.org/officeDocument/2006/relationships/image" Target="../media/image108.jpeg"/><Relationship Id="rId291" Type="http://schemas.openxmlformats.org/officeDocument/2006/relationships/image" Target="../media/image113.jpeg"/><Relationship Id="rId305" Type="http://schemas.openxmlformats.org/officeDocument/2006/relationships/hyperlink" Target="https://fs-lps.com/catalog/m/m-05-72/" TargetMode="External"/><Relationship Id="rId347" Type="http://schemas.openxmlformats.org/officeDocument/2006/relationships/image" Target="../media/image124.png"/><Relationship Id="rId44" Type="http://schemas.microsoft.com/office/2007/relationships/hdphoto" Target="../media/hdphoto22.wdp"/><Relationship Id="rId86" Type="http://schemas.microsoft.com/office/2007/relationships/hdphoto" Target="../media/hdphoto43.wdp"/><Relationship Id="rId151" Type="http://schemas.microsoft.com/office/2007/relationships/hdphoto" Target="../media/hdphoto74.wdp"/><Relationship Id="rId193" Type="http://schemas.openxmlformats.org/officeDocument/2006/relationships/hyperlink" Target="https://fs-lps.com/catalog/c/c-041/" TargetMode="External"/><Relationship Id="rId207" Type="http://schemas.openxmlformats.org/officeDocument/2006/relationships/hyperlink" Target="https://fs-lps.com/catalog/h/h-020/" TargetMode="External"/><Relationship Id="rId249" Type="http://schemas.openxmlformats.org/officeDocument/2006/relationships/hyperlink" Target="https://fs-lps.com/catalog/k/k-801/" TargetMode="External"/><Relationship Id="rId13" Type="http://schemas.openxmlformats.org/officeDocument/2006/relationships/image" Target="../media/image7.png"/><Relationship Id="rId109" Type="http://schemas.openxmlformats.org/officeDocument/2006/relationships/image" Target="../media/image55.jpeg"/><Relationship Id="rId260" Type="http://schemas.openxmlformats.org/officeDocument/2006/relationships/hyperlink" Target="https://fs-lps.com/catalog/k/k-950/" TargetMode="External"/><Relationship Id="rId316" Type="http://schemas.openxmlformats.org/officeDocument/2006/relationships/hyperlink" Target="https://fs-lps.com/catalog/m-components/m-052/" TargetMode="External"/><Relationship Id="rId55" Type="http://schemas.openxmlformats.org/officeDocument/2006/relationships/image" Target="../media/image28.png"/><Relationship Id="rId97" Type="http://schemas.openxmlformats.org/officeDocument/2006/relationships/image" Target="../media/image49.png"/><Relationship Id="rId120" Type="http://schemas.openxmlformats.org/officeDocument/2006/relationships/image" Target="../media/image61.jpg"/><Relationship Id="rId162" Type="http://schemas.microsoft.com/office/2007/relationships/hdphoto" Target="../media/hdphoto79.wdp"/><Relationship Id="rId218" Type="http://schemas.openxmlformats.org/officeDocument/2006/relationships/hyperlink" Target="https://fs-lps.com/catalog/h/h-043/" TargetMode="External"/><Relationship Id="rId271" Type="http://schemas.openxmlformats.org/officeDocument/2006/relationships/hyperlink" Target="https://fs-lps.com/catalog/g/g-16-3/" TargetMode="External"/><Relationship Id="rId24" Type="http://schemas.microsoft.com/office/2007/relationships/hdphoto" Target="../media/hdphoto12.wdp"/><Relationship Id="rId66" Type="http://schemas.microsoft.com/office/2007/relationships/hdphoto" Target="../media/hdphoto33.wdp"/><Relationship Id="rId131" Type="http://schemas.openxmlformats.org/officeDocument/2006/relationships/image" Target="../media/image67.png"/><Relationship Id="rId327" Type="http://schemas.openxmlformats.org/officeDocument/2006/relationships/hyperlink" Target="https://fs-lps.com/catalog/wires/w-08-st/" TargetMode="External"/><Relationship Id="rId173" Type="http://schemas.openxmlformats.org/officeDocument/2006/relationships/image" Target="../media/image94.jpeg"/><Relationship Id="rId229" Type="http://schemas.openxmlformats.org/officeDocument/2006/relationships/hyperlink" Target="https://fs-lps.com/catalog/h/h-081/" TargetMode="External"/><Relationship Id="rId240" Type="http://schemas.openxmlformats.org/officeDocument/2006/relationships/hyperlink" Target="https://fs-lps.com/catalog/k/k-203/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s://fs-lps.com/catalog/m-20/11-16/" TargetMode="External"/><Relationship Id="rId13" Type="http://schemas.openxmlformats.org/officeDocument/2006/relationships/image" Target="../media/image131.png"/><Relationship Id="rId18" Type="http://schemas.openxmlformats.org/officeDocument/2006/relationships/hyperlink" Target="https://fs-lps.com/catalog/m-20/02/" TargetMode="External"/><Relationship Id="rId26" Type="http://schemas.openxmlformats.org/officeDocument/2006/relationships/image" Target="../media/image134.png"/><Relationship Id="rId3" Type="http://schemas.microsoft.com/office/2007/relationships/hdphoto" Target="../media/hdphoto86.wdp"/><Relationship Id="rId21" Type="http://schemas.openxmlformats.org/officeDocument/2006/relationships/image" Target="../media/image133.png"/><Relationship Id="rId7" Type="http://schemas.openxmlformats.org/officeDocument/2006/relationships/image" Target="../media/image128.png"/><Relationship Id="rId12" Type="http://schemas.openxmlformats.org/officeDocument/2006/relationships/hyperlink" Target="https://fs-lps.com/catalog/m-20/23-28/" TargetMode="External"/><Relationship Id="rId17" Type="http://schemas.openxmlformats.org/officeDocument/2006/relationships/image" Target="../media/image104.png"/><Relationship Id="rId25" Type="http://schemas.openxmlformats.org/officeDocument/2006/relationships/hyperlink" Target="https://fs-lps.com/catalog/m-20/21-26/" TargetMode="External"/><Relationship Id="rId2" Type="http://schemas.openxmlformats.org/officeDocument/2006/relationships/image" Target="../media/image126.png"/><Relationship Id="rId16" Type="http://schemas.openxmlformats.org/officeDocument/2006/relationships/hyperlink" Target="https://fs-lps.com/catalog/m-20/01/" TargetMode="External"/><Relationship Id="rId20" Type="http://schemas.openxmlformats.org/officeDocument/2006/relationships/hyperlink" Target="https://fs-lps.com/catalog/m-20/06-08/" TargetMode="External"/><Relationship Id="rId1" Type="http://schemas.openxmlformats.org/officeDocument/2006/relationships/image" Target="../media/image125.png"/><Relationship Id="rId6" Type="http://schemas.openxmlformats.org/officeDocument/2006/relationships/hyperlink" Target="https://fs-lps.com/catalog/m-20/08-10/" TargetMode="External"/><Relationship Id="rId11" Type="http://schemas.openxmlformats.org/officeDocument/2006/relationships/image" Target="../media/image130.png"/><Relationship Id="rId24" Type="http://schemas.openxmlformats.org/officeDocument/2006/relationships/image" Target="../media/image102.png"/><Relationship Id="rId5" Type="http://schemas.microsoft.com/office/2007/relationships/hdphoto" Target="../media/hdphoto87.wdp"/><Relationship Id="rId15" Type="http://schemas.openxmlformats.org/officeDocument/2006/relationships/image" Target="../media/image132.png"/><Relationship Id="rId23" Type="http://schemas.openxmlformats.org/officeDocument/2006/relationships/hyperlink" Target="https://fs-lps.com/catalog/m-20/15-20/" TargetMode="External"/><Relationship Id="rId10" Type="http://schemas.openxmlformats.org/officeDocument/2006/relationships/hyperlink" Target="https://fs-lps.com/catalog/m-20/17-22/" TargetMode="External"/><Relationship Id="rId19" Type="http://schemas.openxmlformats.org/officeDocument/2006/relationships/hyperlink" Target="https://fs-lps.com/catalog/m-20/03/" TargetMode="External"/><Relationship Id="rId4" Type="http://schemas.openxmlformats.org/officeDocument/2006/relationships/image" Target="../media/image127.png"/><Relationship Id="rId9" Type="http://schemas.openxmlformats.org/officeDocument/2006/relationships/image" Target="../media/image129.png"/><Relationship Id="rId14" Type="http://schemas.openxmlformats.org/officeDocument/2006/relationships/hyperlink" Target="https://fs-lps.com/catalog/m-20/00/" TargetMode="External"/><Relationship Id="rId22" Type="http://schemas.openxmlformats.org/officeDocument/2006/relationships/hyperlink" Target="https://fs-lps.com/catalog/m-20/09-14/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fs-lps.com/catalog/gromostar/a-60/" TargetMode="External"/><Relationship Id="rId13" Type="http://schemas.openxmlformats.org/officeDocument/2006/relationships/image" Target="../media/image140.png"/><Relationship Id="rId3" Type="http://schemas.openxmlformats.org/officeDocument/2006/relationships/image" Target="../media/image137.png"/><Relationship Id="rId7" Type="http://schemas.openxmlformats.org/officeDocument/2006/relationships/hyperlink" Target="https://fs-lps.com/catalog/gromostar/a-45/" TargetMode="External"/><Relationship Id="rId12" Type="http://schemas.openxmlformats.org/officeDocument/2006/relationships/image" Target="../media/image139.jpeg"/><Relationship Id="rId2" Type="http://schemas.openxmlformats.org/officeDocument/2006/relationships/image" Target="../media/image136.png"/><Relationship Id="rId1" Type="http://schemas.openxmlformats.org/officeDocument/2006/relationships/image" Target="../media/image135.png"/><Relationship Id="rId6" Type="http://schemas.openxmlformats.org/officeDocument/2006/relationships/hyperlink" Target="https://fs-lps.com/catalog/gromostar/a-35/" TargetMode="External"/><Relationship Id="rId11" Type="http://schemas.openxmlformats.org/officeDocument/2006/relationships/hyperlink" Target="https://fs-lps.com/catalog/gromostar/a-02/" TargetMode="External"/><Relationship Id="rId5" Type="http://schemas.openxmlformats.org/officeDocument/2006/relationships/image" Target="../media/image101.png"/><Relationship Id="rId10" Type="http://schemas.openxmlformats.org/officeDocument/2006/relationships/hyperlink" Target="https://fs-lps.com/catalog/gromostar/a-04/" TargetMode="External"/><Relationship Id="rId4" Type="http://schemas.openxmlformats.org/officeDocument/2006/relationships/hyperlink" Target="https://fs-lps.com/catalog/gromostar/a-25/" TargetMode="External"/><Relationship Id="rId9" Type="http://schemas.openxmlformats.org/officeDocument/2006/relationships/image" Target="../media/image138.png"/><Relationship Id="rId14" Type="http://schemas.openxmlformats.org/officeDocument/2006/relationships/image" Target="../media/image14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9.png"/><Relationship Id="rId13" Type="http://schemas.openxmlformats.org/officeDocument/2006/relationships/image" Target="../media/image154.png"/><Relationship Id="rId18" Type="http://schemas.openxmlformats.org/officeDocument/2006/relationships/image" Target="../media/image159.jpeg"/><Relationship Id="rId3" Type="http://schemas.openxmlformats.org/officeDocument/2006/relationships/image" Target="../media/image144.png"/><Relationship Id="rId7" Type="http://schemas.openxmlformats.org/officeDocument/2006/relationships/image" Target="../media/image148.jpeg"/><Relationship Id="rId12" Type="http://schemas.openxmlformats.org/officeDocument/2006/relationships/image" Target="../media/image153.jpeg"/><Relationship Id="rId17" Type="http://schemas.openxmlformats.org/officeDocument/2006/relationships/image" Target="../media/image158.jpeg"/><Relationship Id="rId2" Type="http://schemas.openxmlformats.org/officeDocument/2006/relationships/image" Target="../media/image143.png"/><Relationship Id="rId16" Type="http://schemas.openxmlformats.org/officeDocument/2006/relationships/image" Target="../media/image157.png"/><Relationship Id="rId20" Type="http://schemas.openxmlformats.org/officeDocument/2006/relationships/image" Target="../media/image161.png"/><Relationship Id="rId1" Type="http://schemas.openxmlformats.org/officeDocument/2006/relationships/image" Target="../media/image142.png"/><Relationship Id="rId6" Type="http://schemas.openxmlformats.org/officeDocument/2006/relationships/image" Target="../media/image147.jpeg"/><Relationship Id="rId11" Type="http://schemas.openxmlformats.org/officeDocument/2006/relationships/image" Target="../media/image152.jpeg"/><Relationship Id="rId5" Type="http://schemas.openxmlformats.org/officeDocument/2006/relationships/image" Target="../media/image146.png"/><Relationship Id="rId15" Type="http://schemas.openxmlformats.org/officeDocument/2006/relationships/image" Target="../media/image156.png"/><Relationship Id="rId10" Type="http://schemas.openxmlformats.org/officeDocument/2006/relationships/image" Target="../media/image151.png"/><Relationship Id="rId19" Type="http://schemas.openxmlformats.org/officeDocument/2006/relationships/image" Target="../media/image160.png"/><Relationship Id="rId4" Type="http://schemas.openxmlformats.org/officeDocument/2006/relationships/image" Target="../media/image145.png"/><Relationship Id="rId9" Type="http://schemas.openxmlformats.org/officeDocument/2006/relationships/image" Target="../media/image150.png"/><Relationship Id="rId14" Type="http://schemas.openxmlformats.org/officeDocument/2006/relationships/image" Target="../media/image1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71810</xdr:colOff>
      <xdr:row>593</xdr:row>
      <xdr:rowOff>229350</xdr:rowOff>
    </xdr:from>
    <xdr:to>
      <xdr:col>0</xdr:col>
      <xdr:colOff>1219490</xdr:colOff>
      <xdr:row>596</xdr:row>
      <xdr:rowOff>289170</xdr:rowOff>
    </xdr:to>
    <xdr:pic>
      <xdr:nvPicPr>
        <xdr:cNvPr id="3" name="Рисунок 36">
          <a:extLst>
            <a:ext uri="{FF2B5EF4-FFF2-40B4-BE49-F238E27FC236}">
              <a16:creationId xmlns:a16="http://schemas.microsoft.com/office/drawing/2014/main" id="{338BE8C4-D4B3-496A-99FC-FB569F62ED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71810" y="127762750"/>
          <a:ext cx="1147680" cy="10047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97830</xdr:colOff>
      <xdr:row>602</xdr:row>
      <xdr:rowOff>164520</xdr:rowOff>
    </xdr:from>
    <xdr:to>
      <xdr:col>0</xdr:col>
      <xdr:colOff>1181790</xdr:colOff>
      <xdr:row>606</xdr:row>
      <xdr:rowOff>36360</xdr:rowOff>
    </xdr:to>
    <xdr:pic>
      <xdr:nvPicPr>
        <xdr:cNvPr id="4" name="Рисунок 37">
          <a:extLst>
            <a:ext uri="{FF2B5EF4-FFF2-40B4-BE49-F238E27FC236}">
              <a16:creationId xmlns:a16="http://schemas.microsoft.com/office/drawing/2014/main" id="{DBBB0EE3-A456-4FC3-BDE0-FC6468854DA2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97830" y="130110920"/>
          <a:ext cx="1083960" cy="7735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227950</xdr:colOff>
      <xdr:row>324</xdr:row>
      <xdr:rowOff>124410</xdr:rowOff>
    </xdr:from>
    <xdr:to>
      <xdr:col>0</xdr:col>
      <xdr:colOff>1050340</xdr:colOff>
      <xdr:row>327</xdr:row>
      <xdr:rowOff>35640</xdr:rowOff>
    </xdr:to>
    <xdr:pic>
      <xdr:nvPicPr>
        <xdr:cNvPr id="5" name="Рисунок 18">
          <a:extLst>
            <a:ext uri="{FF2B5EF4-FFF2-40B4-BE49-F238E27FC236}">
              <a16:creationId xmlns:a16="http://schemas.microsoft.com/office/drawing/2014/main" id="{69F31155-8CEA-48AF-9DAB-CCC7BE6521C7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27950" y="72152460"/>
          <a:ext cx="826200" cy="4446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115430</xdr:colOff>
      <xdr:row>323</xdr:row>
      <xdr:rowOff>54510</xdr:rowOff>
    </xdr:from>
    <xdr:to>
      <xdr:col>0</xdr:col>
      <xdr:colOff>1205890</xdr:colOff>
      <xdr:row>324</xdr:row>
      <xdr:rowOff>136651</xdr:rowOff>
    </xdr:to>
    <xdr:pic>
      <xdr:nvPicPr>
        <xdr:cNvPr id="6" name="Рисунок 17">
          <a:extLst>
            <a:ext uri="{FF2B5EF4-FFF2-40B4-BE49-F238E27FC236}">
              <a16:creationId xmlns:a16="http://schemas.microsoft.com/office/drawing/2014/main" id="{BB635255-18ED-41AB-B025-A86079C4EDBC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15430" y="71904760"/>
          <a:ext cx="1087920" cy="24343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475920</xdr:colOff>
      <xdr:row>502</xdr:row>
      <xdr:rowOff>50800</xdr:rowOff>
    </xdr:from>
    <xdr:to>
      <xdr:col>0</xdr:col>
      <xdr:colOff>800100</xdr:colOff>
      <xdr:row>507</xdr:row>
      <xdr:rowOff>212091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E57114F9-043F-4F49-9408-434F345AC712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75920" y="106660950"/>
          <a:ext cx="324180" cy="155575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354960</xdr:colOff>
      <xdr:row>301</xdr:row>
      <xdr:rowOff>56880</xdr:rowOff>
    </xdr:from>
    <xdr:to>
      <xdr:col>0</xdr:col>
      <xdr:colOff>898620</xdr:colOff>
      <xdr:row>302</xdr:row>
      <xdr:rowOff>173199</xdr:rowOff>
    </xdr:to>
    <xdr:pic>
      <xdr:nvPicPr>
        <xdr:cNvPr id="9" name="Рисунок 123">
          <a:extLst>
            <a:ext uri="{FF2B5EF4-FFF2-40B4-BE49-F238E27FC236}">
              <a16:creationId xmlns:a16="http://schemas.microsoft.com/office/drawing/2014/main" id="{1989DA8A-E2C6-478F-888D-FD1EBD3A078E}"/>
            </a:ext>
          </a:extLst>
        </xdr:cNvPr>
        <xdr:cNvPicPr/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54960" y="68351130"/>
          <a:ext cx="536040" cy="29411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282600</xdr:colOff>
      <xdr:row>346</xdr:row>
      <xdr:rowOff>227880</xdr:rowOff>
    </xdr:from>
    <xdr:to>
      <xdr:col>0</xdr:col>
      <xdr:colOff>1011260</xdr:colOff>
      <xdr:row>357</xdr:row>
      <xdr:rowOff>22790</xdr:rowOff>
    </xdr:to>
    <xdr:pic>
      <xdr:nvPicPr>
        <xdr:cNvPr id="10" name="Рисунок 1">
          <a:extLst>
            <a:ext uri="{FF2B5EF4-FFF2-40B4-BE49-F238E27FC236}">
              <a16:creationId xmlns:a16="http://schemas.microsoft.com/office/drawing/2014/main" id="{3245CE75-A7F8-464E-BBAF-9337B0E16093}"/>
            </a:ext>
          </a:extLst>
        </xdr:cNvPr>
        <xdr:cNvPicPr/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82600" y="76910480"/>
          <a:ext cx="726120" cy="25050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433800</xdr:colOff>
      <xdr:row>378</xdr:row>
      <xdr:rowOff>91440</xdr:rowOff>
    </xdr:from>
    <xdr:to>
      <xdr:col>0</xdr:col>
      <xdr:colOff>863600</xdr:colOff>
      <xdr:row>389</xdr:row>
      <xdr:rowOff>137160</xdr:rowOff>
    </xdr:to>
    <xdr:pic>
      <xdr:nvPicPr>
        <xdr:cNvPr id="11" name="Рисунок 4">
          <a:extLst>
            <a:ext uri="{FF2B5EF4-FFF2-40B4-BE49-F238E27FC236}">
              <a16:creationId xmlns:a16="http://schemas.microsoft.com/office/drawing/2014/main" id="{E0444A4D-026B-4445-BE05-8CBEFB1EDC5B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33800" y="83308190"/>
          <a:ext cx="417100" cy="19850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461662</xdr:colOff>
      <xdr:row>393</xdr:row>
      <xdr:rowOff>60316</xdr:rowOff>
    </xdr:from>
    <xdr:to>
      <xdr:col>0</xdr:col>
      <xdr:colOff>787400</xdr:colOff>
      <xdr:row>400</xdr:row>
      <xdr:rowOff>213360</xdr:rowOff>
    </xdr:to>
    <xdr:pic>
      <xdr:nvPicPr>
        <xdr:cNvPr id="12" name="Рисунок 5">
          <a:extLst>
            <a:ext uri="{FF2B5EF4-FFF2-40B4-BE49-F238E27FC236}">
              <a16:creationId xmlns:a16="http://schemas.microsoft.com/office/drawing/2014/main" id="{9A969294-8EA5-46D4-B018-11466BD38DFC}"/>
            </a:ext>
          </a:extLst>
        </xdr:cNvPr>
        <xdr:cNvPicPr/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61662" y="85899616"/>
          <a:ext cx="332088" cy="173673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402580</xdr:colOff>
      <xdr:row>461</xdr:row>
      <xdr:rowOff>146050</xdr:rowOff>
    </xdr:from>
    <xdr:to>
      <xdr:col>0</xdr:col>
      <xdr:colOff>838200</xdr:colOff>
      <xdr:row>472</xdr:row>
      <xdr:rowOff>82550</xdr:rowOff>
    </xdr:to>
    <xdr:pic>
      <xdr:nvPicPr>
        <xdr:cNvPr id="13" name="Рисунок 8">
          <a:extLst>
            <a:ext uri="{FF2B5EF4-FFF2-40B4-BE49-F238E27FC236}">
              <a16:creationId xmlns:a16="http://schemas.microsoft.com/office/drawing/2014/main" id="{BAB87A89-154F-4B72-B7F5-58F92B53890D}"/>
            </a:ext>
          </a:extLst>
        </xdr:cNvPr>
        <xdr:cNvPicPr/>
      </xdr:nvPicPr>
      <xdr:blipFill>
        <a:blip xmlns:r="http://schemas.openxmlformats.org/officeDocument/2006/relationships" r:embed="rId19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02580" y="103581200"/>
          <a:ext cx="435620" cy="19177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461660</xdr:colOff>
      <xdr:row>476</xdr:row>
      <xdr:rowOff>57150</xdr:rowOff>
    </xdr:from>
    <xdr:to>
      <xdr:col>0</xdr:col>
      <xdr:colOff>762000</xdr:colOff>
      <xdr:row>483</xdr:row>
      <xdr:rowOff>171450</xdr:rowOff>
    </xdr:to>
    <xdr:pic>
      <xdr:nvPicPr>
        <xdr:cNvPr id="14" name="Рисунок 9">
          <a:extLst>
            <a:ext uri="{FF2B5EF4-FFF2-40B4-BE49-F238E27FC236}">
              <a16:creationId xmlns:a16="http://schemas.microsoft.com/office/drawing/2014/main" id="{DC53D389-66C6-44D0-8B0A-C3439B570129}"/>
            </a:ext>
          </a:extLst>
        </xdr:cNvPr>
        <xdr:cNvPicPr/>
      </xdr:nvPicPr>
      <xdr:blipFill>
        <a:blip xmlns:r="http://schemas.openxmlformats.org/officeDocument/2006/relationships" r:embed="rId21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61660" y="106121200"/>
          <a:ext cx="300340" cy="1625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393620</xdr:colOff>
      <xdr:row>487</xdr:row>
      <xdr:rowOff>91490</xdr:rowOff>
    </xdr:from>
    <xdr:to>
      <xdr:col>0</xdr:col>
      <xdr:colOff>914400</xdr:colOff>
      <xdr:row>498</xdr:row>
      <xdr:rowOff>76200</xdr:rowOff>
    </xdr:to>
    <xdr:pic>
      <xdr:nvPicPr>
        <xdr:cNvPr id="15" name="Рисунок 10">
          <a:extLst>
            <a:ext uri="{FF2B5EF4-FFF2-40B4-BE49-F238E27FC236}">
              <a16:creationId xmlns:a16="http://schemas.microsoft.com/office/drawing/2014/main" id="{AD3EDA38-8782-432B-8289-9647D75619C6}"/>
            </a:ext>
          </a:extLst>
        </xdr:cNvPr>
        <xdr:cNvPicPr/>
      </xdr:nvPicPr>
      <xdr:blipFill>
        <a:blip xmlns:r="http://schemas.openxmlformats.org/officeDocument/2006/relationships" r:embed="rId23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93620" y="103767940"/>
          <a:ext cx="520780" cy="22199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28080</xdr:colOff>
      <xdr:row>333</xdr:row>
      <xdr:rowOff>142200</xdr:rowOff>
    </xdr:from>
    <xdr:to>
      <xdr:col>1</xdr:col>
      <xdr:colOff>2520</xdr:colOff>
      <xdr:row>336</xdr:row>
      <xdr:rowOff>248681</xdr:rowOff>
    </xdr:to>
    <xdr:pic>
      <xdr:nvPicPr>
        <xdr:cNvPr id="16" name="Рисунок 17">
          <a:extLst>
            <a:ext uri="{FF2B5EF4-FFF2-40B4-BE49-F238E27FC236}">
              <a16:creationId xmlns:a16="http://schemas.microsoft.com/office/drawing/2014/main" id="{6FA46DA7-1087-441A-8939-4C52D3C24EDD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saturation sat="0"/>
                  </a14:imgEffect>
                </a14:imgLayer>
              </a14:imgProps>
            </a:ext>
          </a:extLst>
        </a:blip>
        <a:srcRect l="19101"/>
        <a:stretch/>
      </xdr:blipFill>
      <xdr:spPr>
        <a:xfrm>
          <a:off x="28080" y="73656150"/>
          <a:ext cx="1269840" cy="93198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368170</xdr:colOff>
      <xdr:row>530</xdr:row>
      <xdr:rowOff>60900</xdr:rowOff>
    </xdr:from>
    <xdr:to>
      <xdr:col>0</xdr:col>
      <xdr:colOff>1051560</xdr:colOff>
      <xdr:row>539</xdr:row>
      <xdr:rowOff>177801</xdr:rowOff>
    </xdr:to>
    <xdr:pic>
      <xdr:nvPicPr>
        <xdr:cNvPr id="18" name="Рисунок 5">
          <a:extLst>
            <a:ext uri="{FF2B5EF4-FFF2-40B4-BE49-F238E27FC236}">
              <a16:creationId xmlns:a16="http://schemas.microsoft.com/office/drawing/2014/main" id="{1D7EDDF2-786B-4508-81DB-643B485F7622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68170" y="113249650"/>
          <a:ext cx="666880" cy="245370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405270</xdr:colOff>
      <xdr:row>361</xdr:row>
      <xdr:rowOff>88900</xdr:rowOff>
    </xdr:from>
    <xdr:to>
      <xdr:col>0</xdr:col>
      <xdr:colOff>863600</xdr:colOff>
      <xdr:row>374</xdr:row>
      <xdr:rowOff>60639</xdr:rowOff>
    </xdr:to>
    <xdr:pic>
      <xdr:nvPicPr>
        <xdr:cNvPr id="19" name="Рисунок 4">
          <a:extLst>
            <a:ext uri="{FF2B5EF4-FFF2-40B4-BE49-F238E27FC236}">
              <a16:creationId xmlns:a16="http://schemas.microsoft.com/office/drawing/2014/main" id="{865DEE2C-2BD6-4DE6-8C52-4ABC43747309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05270" y="80175100"/>
          <a:ext cx="445630" cy="228059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222840</xdr:colOff>
      <xdr:row>43</xdr:row>
      <xdr:rowOff>77010</xdr:rowOff>
    </xdr:from>
    <xdr:to>
      <xdr:col>0</xdr:col>
      <xdr:colOff>1012230</xdr:colOff>
      <xdr:row>45</xdr:row>
      <xdr:rowOff>175361</xdr:rowOff>
    </xdr:to>
    <xdr:pic>
      <xdr:nvPicPr>
        <xdr:cNvPr id="20" name="Изображение 125">
          <a:extLst>
            <a:ext uri="{FF2B5EF4-FFF2-40B4-BE49-F238E27FC236}">
              <a16:creationId xmlns:a16="http://schemas.microsoft.com/office/drawing/2014/main" id="{1451EB5C-665D-4598-BEB0-A27EDD749B00}"/>
            </a:ext>
          </a:extLst>
        </xdr:cNvPr>
        <xdr:cNvPicPr/>
      </xdr:nvPicPr>
      <xdr:blipFill>
        <a:blip xmlns:r="http://schemas.openxmlformats.org/officeDocument/2006/relationships" r:embed="rId29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2840" y="11399060"/>
          <a:ext cx="777960" cy="559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371302</xdr:colOff>
      <xdr:row>46</xdr:row>
      <xdr:rowOff>44513</xdr:rowOff>
    </xdr:from>
    <xdr:to>
      <xdr:col>0</xdr:col>
      <xdr:colOff>825279</xdr:colOff>
      <xdr:row>48</xdr:row>
      <xdr:rowOff>2595</xdr:rowOff>
    </xdr:to>
    <xdr:pic>
      <xdr:nvPicPr>
        <xdr:cNvPr id="21" name="Изображение 127">
          <a:extLst>
            <a:ext uri="{FF2B5EF4-FFF2-40B4-BE49-F238E27FC236}">
              <a16:creationId xmlns:a16="http://schemas.microsoft.com/office/drawing/2014/main" id="{37C04C3F-0FB2-4F2A-9805-4F982CFA7861}"/>
            </a:ext>
          </a:extLst>
        </xdr:cNvPr>
        <xdr:cNvPicPr/>
      </xdr:nvPicPr>
      <xdr:blipFill>
        <a:blip xmlns:r="http://schemas.openxmlformats.org/officeDocument/2006/relationships" r:embed="rId31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1302" y="12153963"/>
          <a:ext cx="451437" cy="51815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352926</xdr:colOff>
      <xdr:row>48</xdr:row>
      <xdr:rowOff>22675</xdr:rowOff>
    </xdr:from>
    <xdr:to>
      <xdr:col>0</xdr:col>
      <xdr:colOff>863169</xdr:colOff>
      <xdr:row>49</xdr:row>
      <xdr:rowOff>249225</xdr:rowOff>
    </xdr:to>
    <xdr:pic>
      <xdr:nvPicPr>
        <xdr:cNvPr id="22" name="Изображение 128">
          <a:extLst>
            <a:ext uri="{FF2B5EF4-FFF2-40B4-BE49-F238E27FC236}">
              <a16:creationId xmlns:a16="http://schemas.microsoft.com/office/drawing/2014/main" id="{E2448E6A-3BAD-4BDD-A5AD-D2F69B0B72B9}"/>
            </a:ext>
          </a:extLst>
        </xdr:cNvPr>
        <xdr:cNvPicPr/>
      </xdr:nvPicPr>
      <xdr:blipFill>
        <a:blip xmlns:r="http://schemas.openxmlformats.org/officeDocument/2006/relationships" r:embed="rId33" cstate="print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2926" y="12716325"/>
          <a:ext cx="501353" cy="5275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93050</xdr:colOff>
      <xdr:row>58</xdr:row>
      <xdr:rowOff>107433</xdr:rowOff>
    </xdr:from>
    <xdr:to>
      <xdr:col>0</xdr:col>
      <xdr:colOff>1168400</xdr:colOff>
      <xdr:row>65</xdr:row>
      <xdr:rowOff>152400</xdr:rowOff>
    </xdr:to>
    <xdr:pic>
      <xdr:nvPicPr>
        <xdr:cNvPr id="23" name="Изображение 130">
          <a:extLst>
            <a:ext uri="{FF2B5EF4-FFF2-40B4-BE49-F238E27FC236}">
              <a16:creationId xmlns:a16="http://schemas.microsoft.com/office/drawing/2014/main" id="{FCDB63C8-9E87-4074-90DF-8E356C6768B5}"/>
            </a:ext>
          </a:extLst>
        </xdr:cNvPr>
        <xdr:cNvPicPr/>
      </xdr:nvPicPr>
      <xdr:blipFill>
        <a:blip xmlns:r="http://schemas.openxmlformats.org/officeDocument/2006/relationships" r:embed="rId35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3050" y="15290283"/>
          <a:ext cx="1062650" cy="187376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66730</xdr:colOff>
      <xdr:row>67</xdr:row>
      <xdr:rowOff>44450</xdr:rowOff>
    </xdr:from>
    <xdr:to>
      <xdr:col>0</xdr:col>
      <xdr:colOff>1165860</xdr:colOff>
      <xdr:row>70</xdr:row>
      <xdr:rowOff>228600</xdr:rowOff>
    </xdr:to>
    <xdr:pic>
      <xdr:nvPicPr>
        <xdr:cNvPr id="24" name="Изображение 131">
          <a:extLst>
            <a:ext uri="{FF2B5EF4-FFF2-40B4-BE49-F238E27FC236}">
              <a16:creationId xmlns:a16="http://schemas.microsoft.com/office/drawing/2014/main" id="{0E14E184-2F5A-4F92-80FE-BC19CE856740}"/>
            </a:ext>
          </a:extLst>
        </xdr:cNvPr>
        <xdr:cNvPicPr/>
      </xdr:nvPicPr>
      <xdr:blipFill>
        <a:blip xmlns:r="http://schemas.openxmlformats.org/officeDocument/2006/relationships" r:embed="rId37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730" y="17576800"/>
          <a:ext cx="1082620" cy="9715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348510</xdr:colOff>
      <xdr:row>80</xdr:row>
      <xdr:rowOff>88900</xdr:rowOff>
    </xdr:from>
    <xdr:to>
      <xdr:col>0</xdr:col>
      <xdr:colOff>859790</xdr:colOff>
      <xdr:row>84</xdr:row>
      <xdr:rowOff>63035</xdr:rowOff>
    </xdr:to>
    <xdr:pic>
      <xdr:nvPicPr>
        <xdr:cNvPr id="25" name="Изображение 132">
          <a:extLst>
            <a:ext uri="{FF2B5EF4-FFF2-40B4-BE49-F238E27FC236}">
              <a16:creationId xmlns:a16="http://schemas.microsoft.com/office/drawing/2014/main" id="{C9B8EC2A-329D-4E6C-8221-E6C2F0CA2CDB}"/>
            </a:ext>
          </a:extLst>
        </xdr:cNvPr>
        <xdr:cNvPicPr/>
      </xdr:nvPicPr>
      <xdr:blipFill>
        <a:blip xmlns:r="http://schemas.openxmlformats.org/officeDocument/2006/relationships" r:embed="rId39"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8510" y="21482050"/>
          <a:ext cx="508740" cy="97108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451762</xdr:colOff>
      <xdr:row>85</xdr:row>
      <xdr:rowOff>68750</xdr:rowOff>
    </xdr:from>
    <xdr:to>
      <xdr:col>0</xdr:col>
      <xdr:colOff>838758</xdr:colOff>
      <xdr:row>88</xdr:row>
      <xdr:rowOff>160020</xdr:rowOff>
    </xdr:to>
    <xdr:pic>
      <xdr:nvPicPr>
        <xdr:cNvPr id="26" name="Изображение 133">
          <a:extLst>
            <a:ext uri="{FF2B5EF4-FFF2-40B4-BE49-F238E27FC236}">
              <a16:creationId xmlns:a16="http://schemas.microsoft.com/office/drawing/2014/main" id="{4C7EB608-AB7C-4EF2-A49C-99C3B5912005}"/>
            </a:ext>
          </a:extLst>
        </xdr:cNvPr>
        <xdr:cNvPicPr/>
      </xdr:nvPicPr>
      <xdr:blipFill>
        <a:blip xmlns:r="http://schemas.openxmlformats.org/officeDocument/2006/relationships" r:embed="rId41" cstate="print">
          <a:extLst>
            <a:ext uri="{BEBA8EAE-BF5A-486C-A8C5-ECC9F3942E4B}">
              <a14:imgProps xmlns:a14="http://schemas.microsoft.com/office/drawing/2010/main">
                <a14:imgLayer r:embed="rId4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1762" y="22639190"/>
          <a:ext cx="386996" cy="8989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124000</xdr:colOff>
      <xdr:row>93</xdr:row>
      <xdr:rowOff>102630</xdr:rowOff>
    </xdr:from>
    <xdr:to>
      <xdr:col>0</xdr:col>
      <xdr:colOff>1126490</xdr:colOff>
      <xdr:row>94</xdr:row>
      <xdr:rowOff>326390</xdr:rowOff>
    </xdr:to>
    <xdr:pic>
      <xdr:nvPicPr>
        <xdr:cNvPr id="27" name="Изображение 134">
          <a:extLst>
            <a:ext uri="{FF2B5EF4-FFF2-40B4-BE49-F238E27FC236}">
              <a16:creationId xmlns:a16="http://schemas.microsoft.com/office/drawing/2014/main" id="{C62ACE43-BFB8-4556-AE82-9BC69B832B50}"/>
            </a:ext>
          </a:extLst>
        </xdr:cNvPr>
        <xdr:cNvPicPr/>
      </xdr:nvPicPr>
      <xdr:blipFill>
        <a:blip xmlns:r="http://schemas.openxmlformats.org/officeDocument/2006/relationships" r:embed="rId43">
          <a:extLst>
            <a:ext uri="{BEBA8EAE-BF5A-486C-A8C5-ECC9F3942E4B}">
              <a14:imgProps xmlns:a14="http://schemas.microsoft.com/office/drawing/2010/main">
                <a14:imgLayer r:embed="rId4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4000" y="24975580"/>
          <a:ext cx="1006300" cy="63397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62830</xdr:colOff>
      <xdr:row>96</xdr:row>
      <xdr:rowOff>120650</xdr:rowOff>
    </xdr:from>
    <xdr:to>
      <xdr:col>0</xdr:col>
      <xdr:colOff>1181100</xdr:colOff>
      <xdr:row>100</xdr:row>
      <xdr:rowOff>290661</xdr:rowOff>
    </xdr:to>
    <xdr:pic>
      <xdr:nvPicPr>
        <xdr:cNvPr id="28" name="Изображение 135">
          <a:extLst>
            <a:ext uri="{FF2B5EF4-FFF2-40B4-BE49-F238E27FC236}">
              <a16:creationId xmlns:a16="http://schemas.microsoft.com/office/drawing/2014/main" id="{281023A9-EB05-49D7-B212-257D49A36667}"/>
            </a:ext>
          </a:extLst>
        </xdr:cNvPr>
        <xdr:cNvPicPr/>
      </xdr:nvPicPr>
      <xdr:blipFill>
        <a:blip xmlns:r="http://schemas.openxmlformats.org/officeDocument/2006/relationships" r:embed="rId45">
          <a:extLst>
            <a:ext uri="{BEBA8EAE-BF5A-486C-A8C5-ECC9F3942E4B}">
              <a14:imgProps xmlns:a14="http://schemas.microsoft.com/office/drawing/2010/main">
                <a14:imgLayer r:embed="rId4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30" y="26085800"/>
          <a:ext cx="1118270" cy="135111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84470</xdr:colOff>
      <xdr:row>103</xdr:row>
      <xdr:rowOff>197240</xdr:rowOff>
    </xdr:from>
    <xdr:to>
      <xdr:col>0</xdr:col>
      <xdr:colOff>1168400</xdr:colOff>
      <xdr:row>106</xdr:row>
      <xdr:rowOff>21590</xdr:rowOff>
    </xdr:to>
    <xdr:pic>
      <xdr:nvPicPr>
        <xdr:cNvPr id="29" name="Изображение 136">
          <a:extLst>
            <a:ext uri="{FF2B5EF4-FFF2-40B4-BE49-F238E27FC236}">
              <a16:creationId xmlns:a16="http://schemas.microsoft.com/office/drawing/2014/main" id="{388A1CF2-048D-4153-A04F-2A2322709252}"/>
            </a:ext>
          </a:extLst>
        </xdr:cNvPr>
        <xdr:cNvPicPr/>
      </xdr:nvPicPr>
      <xdr:blipFill>
        <a:blip xmlns:r="http://schemas.openxmlformats.org/officeDocument/2006/relationships" r:embed="rId47">
          <a:extLst>
            <a:ext uri="{BEBA8EAE-BF5A-486C-A8C5-ECC9F3942E4B}">
              <a14:imgProps xmlns:a14="http://schemas.microsoft.com/office/drawing/2010/main">
                <a14:imgLayer r:embed="rId4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4470" y="28270590"/>
          <a:ext cx="1090280" cy="6536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172610</xdr:colOff>
      <xdr:row>107</xdr:row>
      <xdr:rowOff>224662</xdr:rowOff>
    </xdr:from>
    <xdr:to>
      <xdr:col>0</xdr:col>
      <xdr:colOff>1165860</xdr:colOff>
      <xdr:row>110</xdr:row>
      <xdr:rowOff>1295</xdr:rowOff>
    </xdr:to>
    <xdr:pic>
      <xdr:nvPicPr>
        <xdr:cNvPr id="30" name="Изображение 137">
          <a:extLst>
            <a:ext uri="{FF2B5EF4-FFF2-40B4-BE49-F238E27FC236}">
              <a16:creationId xmlns:a16="http://schemas.microsoft.com/office/drawing/2014/main" id="{58113EE6-2F2B-4F47-B240-F7085A620778}"/>
            </a:ext>
          </a:extLst>
        </xdr:cNvPr>
        <xdr:cNvPicPr/>
      </xdr:nvPicPr>
      <xdr:blipFill>
        <a:blip xmlns:r="http://schemas.openxmlformats.org/officeDocument/2006/relationships" r:embed="rId49">
          <a:extLst>
            <a:ext uri="{BEBA8EAE-BF5A-486C-A8C5-ECC9F3942E4B}">
              <a14:imgProps xmlns:a14="http://schemas.microsoft.com/office/drawing/2010/main">
                <a14:imgLayer r:embed="rId5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2610" y="29377512"/>
          <a:ext cx="976740" cy="60213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208454</xdr:colOff>
      <xdr:row>111</xdr:row>
      <xdr:rowOff>52850</xdr:rowOff>
    </xdr:from>
    <xdr:to>
      <xdr:col>0</xdr:col>
      <xdr:colOff>1088390</xdr:colOff>
      <xdr:row>112</xdr:row>
      <xdr:rowOff>365760</xdr:rowOff>
    </xdr:to>
    <xdr:pic>
      <xdr:nvPicPr>
        <xdr:cNvPr id="31" name="Изображение 138">
          <a:extLst>
            <a:ext uri="{FF2B5EF4-FFF2-40B4-BE49-F238E27FC236}">
              <a16:creationId xmlns:a16="http://schemas.microsoft.com/office/drawing/2014/main" id="{C654AA87-8453-4980-BB9C-C65CFB41C063}"/>
            </a:ext>
          </a:extLst>
        </xdr:cNvPr>
        <xdr:cNvPicPr/>
      </xdr:nvPicPr>
      <xdr:blipFill>
        <a:blip xmlns:r="http://schemas.openxmlformats.org/officeDocument/2006/relationships" r:embed="rId51">
          <a:extLst>
            <a:ext uri="{BEBA8EAE-BF5A-486C-A8C5-ECC9F3942E4B}">
              <a14:imgProps xmlns:a14="http://schemas.microsoft.com/office/drawing/2010/main">
                <a14:imgLayer r:embed="rId5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8454" y="30285200"/>
          <a:ext cx="877396" cy="6139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304800</xdr:colOff>
      <xdr:row>119</xdr:row>
      <xdr:rowOff>46569</xdr:rowOff>
    </xdr:from>
    <xdr:to>
      <xdr:col>0</xdr:col>
      <xdr:colOff>1050290</xdr:colOff>
      <xdr:row>122</xdr:row>
      <xdr:rowOff>60960</xdr:rowOff>
    </xdr:to>
    <xdr:pic>
      <xdr:nvPicPr>
        <xdr:cNvPr id="32" name="Изображение 143">
          <a:extLst>
            <a:ext uri="{FF2B5EF4-FFF2-40B4-BE49-F238E27FC236}">
              <a16:creationId xmlns:a16="http://schemas.microsoft.com/office/drawing/2014/main" id="{12CF4EDB-F5EA-4D11-BAA7-5321E4FA3000}"/>
            </a:ext>
          </a:extLst>
        </xdr:cNvPr>
        <xdr:cNvPicPr/>
      </xdr:nvPicPr>
      <xdr:blipFill>
        <a:blip xmlns:r="http://schemas.openxmlformats.org/officeDocument/2006/relationships" r:embed="rId53" cstate="print">
          <a:extLst>
            <a:ext uri="{BEBA8EAE-BF5A-486C-A8C5-ECC9F3942E4B}">
              <a14:imgProps xmlns:a14="http://schemas.microsoft.com/office/drawing/2010/main">
                <a14:imgLayer r:embed="rId5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4800" y="33104669"/>
          <a:ext cx="749300" cy="81068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254000</xdr:colOff>
      <xdr:row>124</xdr:row>
      <xdr:rowOff>107950</xdr:rowOff>
    </xdr:from>
    <xdr:to>
      <xdr:col>0</xdr:col>
      <xdr:colOff>1051750</xdr:colOff>
      <xdr:row>128</xdr:row>
      <xdr:rowOff>266700</xdr:rowOff>
    </xdr:to>
    <xdr:pic>
      <xdr:nvPicPr>
        <xdr:cNvPr id="33" name="Изображение 145">
          <a:extLst>
            <a:ext uri="{FF2B5EF4-FFF2-40B4-BE49-F238E27FC236}">
              <a16:creationId xmlns:a16="http://schemas.microsoft.com/office/drawing/2014/main" id="{8F3872E8-9040-4E1C-BAF6-44DF6E51D2BC}"/>
            </a:ext>
          </a:extLst>
        </xdr:cNvPr>
        <xdr:cNvPicPr/>
      </xdr:nvPicPr>
      <xdr:blipFill>
        <a:blip xmlns:r="http://schemas.openxmlformats.org/officeDocument/2006/relationships" r:embed="rId55">
          <a:extLst>
            <a:ext uri="{BEBA8EAE-BF5A-486C-A8C5-ECC9F3942E4B}">
              <a14:imgProps xmlns:a14="http://schemas.microsoft.com/office/drawing/2010/main">
                <a14:imgLayer r:embed="rId5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4000" y="34588450"/>
          <a:ext cx="801560" cy="11747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355893</xdr:colOff>
      <xdr:row>129</xdr:row>
      <xdr:rowOff>36720</xdr:rowOff>
    </xdr:from>
    <xdr:to>
      <xdr:col>0</xdr:col>
      <xdr:colOff>896286</xdr:colOff>
      <xdr:row>130</xdr:row>
      <xdr:rowOff>215340</xdr:rowOff>
    </xdr:to>
    <xdr:pic>
      <xdr:nvPicPr>
        <xdr:cNvPr id="34" name="Изображение 146">
          <a:extLst>
            <a:ext uri="{FF2B5EF4-FFF2-40B4-BE49-F238E27FC236}">
              <a16:creationId xmlns:a16="http://schemas.microsoft.com/office/drawing/2014/main" id="{861C6DDB-D899-47F8-B077-8552EB798D0B}"/>
            </a:ext>
          </a:extLst>
        </xdr:cNvPr>
        <xdr:cNvPicPr/>
      </xdr:nvPicPr>
      <xdr:blipFill>
        <a:blip xmlns:r="http://schemas.openxmlformats.org/officeDocument/2006/relationships" r:embed="rId57" cstate="print">
          <a:extLst>
            <a:ext uri="{BEBA8EAE-BF5A-486C-A8C5-ECC9F3942E4B}">
              <a14:imgProps xmlns:a14="http://schemas.microsoft.com/office/drawing/2010/main">
                <a14:imgLayer r:embed="rId5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5893" y="35838020"/>
          <a:ext cx="527693" cy="46437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370267</xdr:colOff>
      <xdr:row>131</xdr:row>
      <xdr:rowOff>26280</xdr:rowOff>
    </xdr:from>
    <xdr:to>
      <xdr:col>0</xdr:col>
      <xdr:colOff>821842</xdr:colOff>
      <xdr:row>132</xdr:row>
      <xdr:rowOff>134980</xdr:rowOff>
    </xdr:to>
    <xdr:pic>
      <xdr:nvPicPr>
        <xdr:cNvPr id="35" name="Изображение 147">
          <a:extLst>
            <a:ext uri="{FF2B5EF4-FFF2-40B4-BE49-F238E27FC236}">
              <a16:creationId xmlns:a16="http://schemas.microsoft.com/office/drawing/2014/main" id="{8035CD27-FB86-4EE7-B836-FBB7B9C45309}"/>
            </a:ext>
          </a:extLst>
        </xdr:cNvPr>
        <xdr:cNvPicPr/>
      </xdr:nvPicPr>
      <xdr:blipFill>
        <a:blip xmlns:r="http://schemas.openxmlformats.org/officeDocument/2006/relationships" r:embed="rId59" cstate="print">
          <a:extLst>
            <a:ext uri="{BEBA8EAE-BF5A-486C-A8C5-ECC9F3942E4B}">
              <a14:imgProps xmlns:a14="http://schemas.microsoft.com/office/drawing/2010/main">
                <a14:imgLayer r:embed="rId6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0267" y="36386380"/>
          <a:ext cx="455385" cy="385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283320</xdr:colOff>
      <xdr:row>132</xdr:row>
      <xdr:rowOff>222250</xdr:rowOff>
    </xdr:from>
    <xdr:to>
      <xdr:col>0</xdr:col>
      <xdr:colOff>900100</xdr:colOff>
      <xdr:row>134</xdr:row>
      <xdr:rowOff>254000</xdr:rowOff>
    </xdr:to>
    <xdr:pic>
      <xdr:nvPicPr>
        <xdr:cNvPr id="36" name="Изображение 148">
          <a:extLst>
            <a:ext uri="{FF2B5EF4-FFF2-40B4-BE49-F238E27FC236}">
              <a16:creationId xmlns:a16="http://schemas.microsoft.com/office/drawing/2014/main" id="{FE7BA29F-ED41-4A5C-A31C-E7CFBA58A789}"/>
            </a:ext>
          </a:extLst>
        </xdr:cNvPr>
        <xdr:cNvPicPr/>
      </xdr:nvPicPr>
      <xdr:blipFill>
        <a:blip xmlns:r="http://schemas.openxmlformats.org/officeDocument/2006/relationships" r:embed="rId61">
          <a:extLst>
            <a:ext uri="{BEBA8EAE-BF5A-486C-A8C5-ECC9F3942E4B}">
              <a14:imgProps xmlns:a14="http://schemas.microsoft.com/office/drawing/2010/main">
                <a14:imgLayer r:embed="rId6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83320" y="36963350"/>
          <a:ext cx="604080" cy="5778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91134</xdr:colOff>
      <xdr:row>136</xdr:row>
      <xdr:rowOff>15120</xdr:rowOff>
    </xdr:from>
    <xdr:to>
      <xdr:col>0</xdr:col>
      <xdr:colOff>1206435</xdr:colOff>
      <xdr:row>139</xdr:row>
      <xdr:rowOff>173670</xdr:rowOff>
    </xdr:to>
    <xdr:pic>
      <xdr:nvPicPr>
        <xdr:cNvPr id="37" name="Изображение 149">
          <a:extLst>
            <a:ext uri="{FF2B5EF4-FFF2-40B4-BE49-F238E27FC236}">
              <a16:creationId xmlns:a16="http://schemas.microsoft.com/office/drawing/2014/main" id="{8B10E984-B894-497A-AD05-BC70609D6ACA}"/>
            </a:ext>
          </a:extLst>
        </xdr:cNvPr>
        <xdr:cNvPicPr/>
      </xdr:nvPicPr>
      <xdr:blipFill>
        <a:blip xmlns:r="http://schemas.openxmlformats.org/officeDocument/2006/relationships" r:embed="rId63">
          <a:extLst>
            <a:ext uri="{BEBA8EAE-BF5A-486C-A8C5-ECC9F3942E4B}">
              <a14:imgProps xmlns:a14="http://schemas.microsoft.com/office/drawing/2010/main">
                <a14:imgLayer r:embed="rId6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134" y="37696020"/>
          <a:ext cx="1121651" cy="771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190900</xdr:colOff>
      <xdr:row>177</xdr:row>
      <xdr:rowOff>89320</xdr:rowOff>
    </xdr:from>
    <xdr:to>
      <xdr:col>0</xdr:col>
      <xdr:colOff>1165860</xdr:colOff>
      <xdr:row>180</xdr:row>
      <xdr:rowOff>177800</xdr:rowOff>
    </xdr:to>
    <xdr:pic>
      <xdr:nvPicPr>
        <xdr:cNvPr id="40" name="Изображение 160">
          <a:extLst>
            <a:ext uri="{FF2B5EF4-FFF2-40B4-BE49-F238E27FC236}">
              <a16:creationId xmlns:a16="http://schemas.microsoft.com/office/drawing/2014/main" id="{76D92496-B567-4E0F-9E23-5264788F8158}"/>
            </a:ext>
          </a:extLst>
        </xdr:cNvPr>
        <xdr:cNvPicPr/>
      </xdr:nvPicPr>
      <xdr:blipFill>
        <a:blip xmlns:r="http://schemas.openxmlformats.org/officeDocument/2006/relationships" r:embed="rId65">
          <a:extLst>
            <a:ext uri="{BEBA8EAE-BF5A-486C-A8C5-ECC9F3942E4B}">
              <a14:imgProps xmlns:a14="http://schemas.microsoft.com/office/drawing/2010/main">
                <a14:imgLayer r:embed="rId6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90900" y="46380820"/>
          <a:ext cx="958450" cy="825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118700</xdr:colOff>
      <xdr:row>186</xdr:row>
      <xdr:rowOff>46470</xdr:rowOff>
    </xdr:from>
    <xdr:to>
      <xdr:col>0</xdr:col>
      <xdr:colOff>850900</xdr:colOff>
      <xdr:row>191</xdr:row>
      <xdr:rowOff>133350</xdr:rowOff>
    </xdr:to>
    <xdr:pic>
      <xdr:nvPicPr>
        <xdr:cNvPr id="41" name="Изображение 164">
          <a:extLst>
            <a:ext uri="{FF2B5EF4-FFF2-40B4-BE49-F238E27FC236}">
              <a16:creationId xmlns:a16="http://schemas.microsoft.com/office/drawing/2014/main" id="{4899DD4E-543C-4BCE-9889-232C9D6013F4}"/>
            </a:ext>
          </a:extLst>
        </xdr:cNvPr>
        <xdr:cNvPicPr/>
      </xdr:nvPicPr>
      <xdr:blipFill>
        <a:blip xmlns:r="http://schemas.openxmlformats.org/officeDocument/2006/relationships" r:embed="rId67">
          <a:extLst>
            <a:ext uri="{BEBA8EAE-BF5A-486C-A8C5-ECC9F3942E4B}">
              <a14:imgProps xmlns:a14="http://schemas.microsoft.com/office/drawing/2010/main">
                <a14:imgLayer r:embed="rId6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18700" y="48077870"/>
          <a:ext cx="732200" cy="9949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580960</xdr:colOff>
      <xdr:row>186</xdr:row>
      <xdr:rowOff>212420</xdr:rowOff>
    </xdr:from>
    <xdr:to>
      <xdr:col>0</xdr:col>
      <xdr:colOff>1193800</xdr:colOff>
      <xdr:row>191</xdr:row>
      <xdr:rowOff>82550</xdr:rowOff>
    </xdr:to>
    <xdr:pic>
      <xdr:nvPicPr>
        <xdr:cNvPr id="42" name="Изображение 165">
          <a:extLst>
            <a:ext uri="{FF2B5EF4-FFF2-40B4-BE49-F238E27FC236}">
              <a16:creationId xmlns:a16="http://schemas.microsoft.com/office/drawing/2014/main" id="{610CD231-E340-4384-9307-4A90DDB334EF}"/>
            </a:ext>
          </a:extLst>
        </xdr:cNvPr>
        <xdr:cNvPicPr/>
      </xdr:nvPicPr>
      <xdr:blipFill>
        <a:blip xmlns:r="http://schemas.openxmlformats.org/officeDocument/2006/relationships" r:embed="rId69">
          <a:extLst>
            <a:ext uri="{BEBA8EAE-BF5A-486C-A8C5-ECC9F3942E4B}">
              <a14:imgProps xmlns:a14="http://schemas.microsoft.com/office/drawing/2010/main">
                <a14:imgLayer r:embed="rId7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580960" y="48243820"/>
          <a:ext cx="612840" cy="7781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285130</xdr:colOff>
      <xdr:row>200</xdr:row>
      <xdr:rowOff>680</xdr:rowOff>
    </xdr:from>
    <xdr:to>
      <xdr:col>0</xdr:col>
      <xdr:colOff>1107370</xdr:colOff>
      <xdr:row>202</xdr:row>
      <xdr:rowOff>47600</xdr:rowOff>
    </xdr:to>
    <xdr:pic>
      <xdr:nvPicPr>
        <xdr:cNvPr id="44" name="Изображение 169">
          <a:extLst>
            <a:ext uri="{FF2B5EF4-FFF2-40B4-BE49-F238E27FC236}">
              <a16:creationId xmlns:a16="http://schemas.microsoft.com/office/drawing/2014/main" id="{A9EF878C-37EF-4CD6-8095-C6B3FBD1727F}"/>
            </a:ext>
          </a:extLst>
        </xdr:cNvPr>
        <xdr:cNvPicPr/>
      </xdr:nvPicPr>
      <xdr:blipFill>
        <a:blip xmlns:r="http://schemas.openxmlformats.org/officeDocument/2006/relationships" r:embed="rId71">
          <a:extLst>
            <a:ext uri="{BEBA8EAE-BF5A-486C-A8C5-ECC9F3942E4B}">
              <a14:imgProps xmlns:a14="http://schemas.microsoft.com/office/drawing/2010/main">
                <a14:imgLayer r:embed="rId7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85130" y="49919300"/>
          <a:ext cx="822240" cy="626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292020</xdr:colOff>
      <xdr:row>210</xdr:row>
      <xdr:rowOff>97890</xdr:rowOff>
    </xdr:from>
    <xdr:to>
      <xdr:col>0</xdr:col>
      <xdr:colOff>935990</xdr:colOff>
      <xdr:row>213</xdr:row>
      <xdr:rowOff>177800</xdr:rowOff>
    </xdr:to>
    <xdr:pic>
      <xdr:nvPicPr>
        <xdr:cNvPr id="45" name="Изображение 170">
          <a:extLst>
            <a:ext uri="{FF2B5EF4-FFF2-40B4-BE49-F238E27FC236}">
              <a16:creationId xmlns:a16="http://schemas.microsoft.com/office/drawing/2014/main" id="{25E5A327-E046-4915-A54A-DA82A9A21972}"/>
            </a:ext>
          </a:extLst>
        </xdr:cNvPr>
        <xdr:cNvPicPr/>
      </xdr:nvPicPr>
      <xdr:blipFill>
        <a:blip xmlns:r="http://schemas.openxmlformats.org/officeDocument/2006/relationships" r:embed="rId73">
          <a:extLst>
            <a:ext uri="{BEBA8EAE-BF5A-486C-A8C5-ECC9F3942E4B}">
              <a14:imgProps xmlns:a14="http://schemas.microsoft.com/office/drawing/2010/main">
                <a14:imgLayer r:embed="rId7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92020" y="50453390"/>
          <a:ext cx="647780" cy="8292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544190</xdr:colOff>
      <xdr:row>216</xdr:row>
      <xdr:rowOff>39400</xdr:rowOff>
    </xdr:from>
    <xdr:to>
      <xdr:col>0</xdr:col>
      <xdr:colOff>821690</xdr:colOff>
      <xdr:row>221</xdr:row>
      <xdr:rowOff>215900</xdr:rowOff>
    </xdr:to>
    <xdr:pic>
      <xdr:nvPicPr>
        <xdr:cNvPr id="47" name="Изображение 174">
          <a:extLst>
            <a:ext uri="{FF2B5EF4-FFF2-40B4-BE49-F238E27FC236}">
              <a16:creationId xmlns:a16="http://schemas.microsoft.com/office/drawing/2014/main" id="{E6EBBAD7-B933-4D17-A5F5-DB966DFBA1E3}"/>
            </a:ext>
          </a:extLst>
        </xdr:cNvPr>
        <xdr:cNvPicPr/>
      </xdr:nvPicPr>
      <xdr:blipFill>
        <a:blip xmlns:r="http://schemas.openxmlformats.org/officeDocument/2006/relationships" r:embed="rId75">
          <a:extLst>
            <a:ext uri="{BEBA8EAE-BF5A-486C-A8C5-ECC9F3942E4B}">
              <a14:imgProps xmlns:a14="http://schemas.microsoft.com/office/drawing/2010/main">
                <a14:imgLayer r:embed="rId7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544190" y="54179500"/>
          <a:ext cx="277500" cy="14465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337520</xdr:colOff>
      <xdr:row>236</xdr:row>
      <xdr:rowOff>12820</xdr:rowOff>
    </xdr:from>
    <xdr:to>
      <xdr:col>0</xdr:col>
      <xdr:colOff>927710</xdr:colOff>
      <xdr:row>239</xdr:row>
      <xdr:rowOff>62401</xdr:rowOff>
    </xdr:to>
    <xdr:pic>
      <xdr:nvPicPr>
        <xdr:cNvPr id="48" name="Изображение 177">
          <a:extLst>
            <a:ext uri="{FF2B5EF4-FFF2-40B4-BE49-F238E27FC236}">
              <a16:creationId xmlns:a16="http://schemas.microsoft.com/office/drawing/2014/main" id="{B524D491-94FB-4BAD-A0FF-80BD7A4DDBAD}"/>
            </a:ext>
          </a:extLst>
        </xdr:cNvPr>
        <xdr:cNvPicPr/>
      </xdr:nvPicPr>
      <xdr:blipFill>
        <a:blip xmlns:r="http://schemas.openxmlformats.org/officeDocument/2006/relationships" r:embed="rId77">
          <a:extLst>
            <a:ext uri="{BEBA8EAE-BF5A-486C-A8C5-ECC9F3942E4B}">
              <a14:imgProps xmlns:a14="http://schemas.microsoft.com/office/drawing/2010/main">
                <a14:imgLayer r:embed="rId7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37520" y="57551440"/>
          <a:ext cx="590190" cy="37724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382157</xdr:colOff>
      <xdr:row>225</xdr:row>
      <xdr:rowOff>83809</xdr:rowOff>
    </xdr:from>
    <xdr:to>
      <xdr:col>0</xdr:col>
      <xdr:colOff>903712</xdr:colOff>
      <xdr:row>230</xdr:row>
      <xdr:rowOff>4216</xdr:rowOff>
    </xdr:to>
    <xdr:pic>
      <xdr:nvPicPr>
        <xdr:cNvPr id="49" name="Изображение 178">
          <a:extLst>
            <a:ext uri="{FF2B5EF4-FFF2-40B4-BE49-F238E27FC236}">
              <a16:creationId xmlns:a16="http://schemas.microsoft.com/office/drawing/2014/main" id="{D99BF056-D5C6-4398-A60D-C12D43FE8BB1}"/>
            </a:ext>
          </a:extLst>
        </xdr:cNvPr>
        <xdr:cNvPicPr/>
      </xdr:nvPicPr>
      <xdr:blipFill>
        <a:blip xmlns:r="http://schemas.openxmlformats.org/officeDocument/2006/relationships" r:embed="rId79">
          <a:extLst>
            <a:ext uri="{BEBA8EAE-BF5A-486C-A8C5-ECC9F3942E4B}">
              <a14:imgProps xmlns:a14="http://schemas.microsoft.com/office/drawing/2010/main">
                <a14:imgLayer r:embed="rId8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20340000">
          <a:off x="382157" y="56349889"/>
          <a:ext cx="521555" cy="47412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363480</xdr:colOff>
      <xdr:row>230</xdr:row>
      <xdr:rowOff>93980</xdr:rowOff>
    </xdr:from>
    <xdr:to>
      <xdr:col>0</xdr:col>
      <xdr:colOff>944880</xdr:colOff>
      <xdr:row>235</xdr:row>
      <xdr:rowOff>63680</xdr:rowOff>
    </xdr:to>
    <xdr:pic>
      <xdr:nvPicPr>
        <xdr:cNvPr id="50" name="Изображение 180">
          <a:extLst>
            <a:ext uri="{FF2B5EF4-FFF2-40B4-BE49-F238E27FC236}">
              <a16:creationId xmlns:a16="http://schemas.microsoft.com/office/drawing/2014/main" id="{5FD654CD-5C87-41CC-AE95-B81EA5733A8C}"/>
            </a:ext>
          </a:extLst>
        </xdr:cNvPr>
        <xdr:cNvPicPr/>
      </xdr:nvPicPr>
      <xdr:blipFill>
        <a:blip xmlns:r="http://schemas.openxmlformats.org/officeDocument/2006/relationships" r:embed="rId81">
          <a:extLst>
            <a:ext uri="{BEBA8EAE-BF5A-486C-A8C5-ECC9F3942E4B}">
              <a14:imgProps xmlns:a14="http://schemas.microsoft.com/office/drawing/2010/main">
                <a14:imgLayer r:embed="rId8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63480" y="56850280"/>
          <a:ext cx="581400" cy="541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273140</xdr:colOff>
      <xdr:row>249</xdr:row>
      <xdr:rowOff>91240</xdr:rowOff>
    </xdr:from>
    <xdr:to>
      <xdr:col>0</xdr:col>
      <xdr:colOff>1086890</xdr:colOff>
      <xdr:row>252</xdr:row>
      <xdr:rowOff>25970</xdr:rowOff>
    </xdr:to>
    <xdr:pic>
      <xdr:nvPicPr>
        <xdr:cNvPr id="51" name="Изображение 182">
          <a:extLst>
            <a:ext uri="{FF2B5EF4-FFF2-40B4-BE49-F238E27FC236}">
              <a16:creationId xmlns:a16="http://schemas.microsoft.com/office/drawing/2014/main" id="{6D5F30C5-3F25-4236-B245-0D1145BD912E}"/>
            </a:ext>
          </a:extLst>
        </xdr:cNvPr>
        <xdr:cNvPicPr/>
      </xdr:nvPicPr>
      <xdr:blipFill>
        <a:blip xmlns:r="http://schemas.openxmlformats.org/officeDocument/2006/relationships" r:embed="rId83">
          <a:extLst>
            <a:ext uri="{BEBA8EAE-BF5A-486C-A8C5-ECC9F3942E4B}">
              <a14:imgProps xmlns:a14="http://schemas.microsoft.com/office/drawing/2010/main">
                <a14:imgLayer r:embed="rId8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73140" y="58454090"/>
          <a:ext cx="817560" cy="383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198000</xdr:colOff>
      <xdr:row>552</xdr:row>
      <xdr:rowOff>4680</xdr:rowOff>
    </xdr:from>
    <xdr:to>
      <xdr:col>0</xdr:col>
      <xdr:colOff>1069560</xdr:colOff>
      <xdr:row>553</xdr:row>
      <xdr:rowOff>175471</xdr:rowOff>
    </xdr:to>
    <xdr:pic>
      <xdr:nvPicPr>
        <xdr:cNvPr id="54" name="Изображение 189">
          <a:extLst>
            <a:ext uri="{FF2B5EF4-FFF2-40B4-BE49-F238E27FC236}">
              <a16:creationId xmlns:a16="http://schemas.microsoft.com/office/drawing/2014/main" id="{738A61FF-8A99-49C0-94E0-0C6603D5061B}"/>
            </a:ext>
          </a:extLst>
        </xdr:cNvPr>
        <xdr:cNvPicPr/>
      </xdr:nvPicPr>
      <xdr:blipFill>
        <a:blip xmlns:r="http://schemas.openxmlformats.org/officeDocument/2006/relationships" r:embed="rId85">
          <a:extLst>
            <a:ext uri="{BEBA8EAE-BF5A-486C-A8C5-ECC9F3942E4B}">
              <a14:imgProps xmlns:a14="http://schemas.microsoft.com/office/drawing/2010/main">
                <a14:imgLayer r:embed="rId8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98000" y="117663830"/>
          <a:ext cx="871560" cy="38288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123840</xdr:colOff>
      <xdr:row>565</xdr:row>
      <xdr:rowOff>62280</xdr:rowOff>
    </xdr:from>
    <xdr:to>
      <xdr:col>0</xdr:col>
      <xdr:colOff>1050500</xdr:colOff>
      <xdr:row>568</xdr:row>
      <xdr:rowOff>135300</xdr:rowOff>
    </xdr:to>
    <xdr:pic>
      <xdr:nvPicPr>
        <xdr:cNvPr id="55" name="Изображение 190">
          <a:extLst>
            <a:ext uri="{FF2B5EF4-FFF2-40B4-BE49-F238E27FC236}">
              <a16:creationId xmlns:a16="http://schemas.microsoft.com/office/drawing/2014/main" id="{8F897104-35A8-456D-864F-14483661194C}"/>
            </a:ext>
          </a:extLst>
        </xdr:cNvPr>
        <xdr:cNvPicPr/>
      </xdr:nvPicPr>
      <xdr:blipFill>
        <a:blip xmlns:r="http://schemas.openxmlformats.org/officeDocument/2006/relationships" r:embed="rId87">
          <a:extLst>
            <a:ext uri="{BEBA8EAE-BF5A-486C-A8C5-ECC9F3942E4B}">
              <a14:imgProps xmlns:a14="http://schemas.microsoft.com/office/drawing/2010/main">
                <a14:imgLayer r:embed="rId8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23840" y="120921830"/>
          <a:ext cx="924120" cy="751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212660</xdr:colOff>
      <xdr:row>569</xdr:row>
      <xdr:rowOff>25980</xdr:rowOff>
    </xdr:from>
    <xdr:to>
      <xdr:col>0</xdr:col>
      <xdr:colOff>1029500</xdr:colOff>
      <xdr:row>572</xdr:row>
      <xdr:rowOff>176489</xdr:rowOff>
    </xdr:to>
    <xdr:pic>
      <xdr:nvPicPr>
        <xdr:cNvPr id="56" name="Изображение 191">
          <a:extLst>
            <a:ext uri="{FF2B5EF4-FFF2-40B4-BE49-F238E27FC236}">
              <a16:creationId xmlns:a16="http://schemas.microsoft.com/office/drawing/2014/main" id="{248D1E7C-4B75-47DE-B7C6-F497A9727844}"/>
            </a:ext>
          </a:extLst>
        </xdr:cNvPr>
        <xdr:cNvPicPr/>
      </xdr:nvPicPr>
      <xdr:blipFill>
        <a:blip xmlns:r="http://schemas.openxmlformats.org/officeDocument/2006/relationships" r:embed="rId89">
          <a:extLst>
            <a:ext uri="{BEBA8EAE-BF5A-486C-A8C5-ECC9F3942E4B}">
              <a14:imgProps xmlns:a14="http://schemas.microsoft.com/office/drawing/2010/main">
                <a14:imgLayer r:embed="rId9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12660" y="121799930"/>
          <a:ext cx="816840" cy="84011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219240</xdr:colOff>
      <xdr:row>583</xdr:row>
      <xdr:rowOff>133200</xdr:rowOff>
    </xdr:from>
    <xdr:to>
      <xdr:col>0</xdr:col>
      <xdr:colOff>1088790</xdr:colOff>
      <xdr:row>586</xdr:row>
      <xdr:rowOff>177370</xdr:rowOff>
    </xdr:to>
    <xdr:pic>
      <xdr:nvPicPr>
        <xdr:cNvPr id="57" name="Изображение 192">
          <a:extLst>
            <a:ext uri="{FF2B5EF4-FFF2-40B4-BE49-F238E27FC236}">
              <a16:creationId xmlns:a16="http://schemas.microsoft.com/office/drawing/2014/main" id="{1B198F85-58C1-42A1-A355-C1147FF21669}"/>
            </a:ext>
          </a:extLst>
        </xdr:cNvPr>
        <xdr:cNvPicPr/>
      </xdr:nvPicPr>
      <xdr:blipFill>
        <a:blip xmlns:r="http://schemas.openxmlformats.org/officeDocument/2006/relationships" r:embed="rId91">
          <a:extLst>
            <a:ext uri="{BEBA8EAE-BF5A-486C-A8C5-ECC9F3942E4B}">
              <a14:imgProps xmlns:a14="http://schemas.microsoft.com/office/drawing/2010/main">
                <a14:imgLayer r:embed="rId9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19240" y="125253600"/>
          <a:ext cx="873360" cy="6766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368923</xdr:colOff>
      <xdr:row>50</xdr:row>
      <xdr:rowOff>43920</xdr:rowOff>
    </xdr:from>
    <xdr:to>
      <xdr:col>0</xdr:col>
      <xdr:colOff>859897</xdr:colOff>
      <xdr:row>52</xdr:row>
      <xdr:rowOff>2460</xdr:rowOff>
    </xdr:to>
    <xdr:pic>
      <xdr:nvPicPr>
        <xdr:cNvPr id="58" name="Изображение 4">
          <a:extLst>
            <a:ext uri="{FF2B5EF4-FFF2-40B4-BE49-F238E27FC236}">
              <a16:creationId xmlns:a16="http://schemas.microsoft.com/office/drawing/2014/main" id="{15708A49-5B77-4658-81A9-E574831BFA5A}"/>
            </a:ext>
          </a:extLst>
        </xdr:cNvPr>
        <xdr:cNvPicPr/>
      </xdr:nvPicPr>
      <xdr:blipFill>
        <a:blip xmlns:r="http://schemas.openxmlformats.org/officeDocument/2006/relationships" r:embed="rId93" cstate="print">
          <a:extLst>
            <a:ext uri="{BEBA8EAE-BF5A-486C-A8C5-ECC9F3942E4B}">
              <a14:imgProps xmlns:a14="http://schemas.microsoft.com/office/drawing/2010/main">
                <a14:imgLayer r:embed="rId9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8923" y="13321770"/>
          <a:ext cx="473194" cy="5325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386869</xdr:colOff>
      <xdr:row>72</xdr:row>
      <xdr:rowOff>38980</xdr:rowOff>
    </xdr:from>
    <xdr:to>
      <xdr:col>0</xdr:col>
      <xdr:colOff>901700</xdr:colOff>
      <xdr:row>74</xdr:row>
      <xdr:rowOff>0</xdr:rowOff>
    </xdr:to>
    <xdr:pic>
      <xdr:nvPicPr>
        <xdr:cNvPr id="59" name="Изображение 1">
          <a:extLst>
            <a:ext uri="{FF2B5EF4-FFF2-40B4-BE49-F238E27FC236}">
              <a16:creationId xmlns:a16="http://schemas.microsoft.com/office/drawing/2014/main" id="{4BBBB75A-FDB0-4A5B-A046-5F04D83234A0}"/>
            </a:ext>
          </a:extLst>
        </xdr:cNvPr>
        <xdr:cNvPicPr/>
      </xdr:nvPicPr>
      <xdr:blipFill>
        <a:blip xmlns:r="http://schemas.openxmlformats.org/officeDocument/2006/relationships" r:embed="rId95" cstate="print">
          <a:extLst>
            <a:ext uri="{BEBA8EAE-BF5A-486C-A8C5-ECC9F3942E4B}">
              <a14:imgProps xmlns:a14="http://schemas.microsoft.com/office/drawing/2010/main">
                <a14:imgLayer r:embed="rId9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6869" y="18866730"/>
          <a:ext cx="502131" cy="6214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62970</xdr:colOff>
      <xdr:row>140</xdr:row>
      <xdr:rowOff>156095</xdr:rowOff>
    </xdr:from>
    <xdr:to>
      <xdr:col>0</xdr:col>
      <xdr:colOff>1239910</xdr:colOff>
      <xdr:row>144</xdr:row>
      <xdr:rowOff>58574</xdr:rowOff>
    </xdr:to>
    <xdr:pic>
      <xdr:nvPicPr>
        <xdr:cNvPr id="60" name="Изображение 6">
          <a:extLst>
            <a:ext uri="{FF2B5EF4-FFF2-40B4-BE49-F238E27FC236}">
              <a16:creationId xmlns:a16="http://schemas.microsoft.com/office/drawing/2014/main" id="{342EF008-91B9-43DA-A89F-7B7AC0B09474}"/>
            </a:ext>
          </a:extLst>
        </xdr:cNvPr>
        <xdr:cNvPicPr/>
      </xdr:nvPicPr>
      <xdr:blipFill>
        <a:blip xmlns:r="http://schemas.openxmlformats.org/officeDocument/2006/relationships" r:embed="rId97">
          <a:extLst>
            <a:ext uri="{BEBA8EAE-BF5A-486C-A8C5-ECC9F3942E4B}">
              <a14:imgProps xmlns:a14="http://schemas.microsoft.com/office/drawing/2010/main">
                <a14:imgLayer r:embed="rId9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970" y="38649795"/>
          <a:ext cx="1164240" cy="71908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218960</xdr:colOff>
      <xdr:row>89</xdr:row>
      <xdr:rowOff>137015</xdr:rowOff>
    </xdr:from>
    <xdr:to>
      <xdr:col>0</xdr:col>
      <xdr:colOff>1028700</xdr:colOff>
      <xdr:row>92</xdr:row>
      <xdr:rowOff>135890</xdr:rowOff>
    </xdr:to>
    <xdr:pic>
      <xdr:nvPicPr>
        <xdr:cNvPr id="61" name="Изображение 14">
          <a:extLst>
            <a:ext uri="{FF2B5EF4-FFF2-40B4-BE49-F238E27FC236}">
              <a16:creationId xmlns:a16="http://schemas.microsoft.com/office/drawing/2014/main" id="{3D69EA90-37D3-4560-A6BE-787A6B90DB84}"/>
            </a:ext>
          </a:extLst>
        </xdr:cNvPr>
        <xdr:cNvPicPr/>
      </xdr:nvPicPr>
      <xdr:blipFill>
        <a:blip xmlns:r="http://schemas.openxmlformats.org/officeDocument/2006/relationships" r:embed="rId99">
          <a:extLst>
            <a:ext uri="{BEBA8EAE-BF5A-486C-A8C5-ECC9F3942E4B}">
              <a14:imgProps xmlns:a14="http://schemas.microsoft.com/office/drawing/2010/main">
                <a14:imgLayer r:embed="rId10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8960" y="23892365"/>
          <a:ext cx="809740" cy="84088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285750</xdr:colOff>
      <xdr:row>121</xdr:row>
      <xdr:rowOff>238692</xdr:rowOff>
    </xdr:from>
    <xdr:to>
      <xdr:col>0</xdr:col>
      <xdr:colOff>1089880</xdr:colOff>
      <xdr:row>124</xdr:row>
      <xdr:rowOff>114299</xdr:rowOff>
    </xdr:to>
    <xdr:pic>
      <xdr:nvPicPr>
        <xdr:cNvPr id="62" name="Изображение 15">
          <a:extLst>
            <a:ext uri="{FF2B5EF4-FFF2-40B4-BE49-F238E27FC236}">
              <a16:creationId xmlns:a16="http://schemas.microsoft.com/office/drawing/2014/main" id="{E383D24E-A2E7-4608-AFDF-349E7D9D2AA5}"/>
            </a:ext>
          </a:extLst>
        </xdr:cNvPr>
        <xdr:cNvPicPr/>
      </xdr:nvPicPr>
      <xdr:blipFill>
        <a:blip xmlns:r="http://schemas.openxmlformats.org/officeDocument/2006/relationships" r:embed="rId101">
          <a:extLst>
            <a:ext uri="{BEBA8EAE-BF5A-486C-A8C5-ECC9F3942E4B}">
              <a14:imgProps xmlns:a14="http://schemas.microsoft.com/office/drawing/2010/main">
                <a14:imgLayer r:embed="rId10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33855592"/>
          <a:ext cx="807940" cy="73920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261307</xdr:colOff>
      <xdr:row>181</xdr:row>
      <xdr:rowOff>3826</xdr:rowOff>
    </xdr:from>
    <xdr:to>
      <xdr:col>0</xdr:col>
      <xdr:colOff>1087682</xdr:colOff>
      <xdr:row>186</xdr:row>
      <xdr:rowOff>23695</xdr:rowOff>
    </xdr:to>
    <xdr:pic>
      <xdr:nvPicPr>
        <xdr:cNvPr id="63" name="Изображение 16">
          <a:extLst>
            <a:ext uri="{FF2B5EF4-FFF2-40B4-BE49-F238E27FC236}">
              <a16:creationId xmlns:a16="http://schemas.microsoft.com/office/drawing/2014/main" id="{0AE2D5FD-6914-4D90-83CD-23224D124A52}"/>
            </a:ext>
          </a:extLst>
        </xdr:cNvPr>
        <xdr:cNvPicPr/>
      </xdr:nvPicPr>
      <xdr:blipFill>
        <a:blip xmlns:r="http://schemas.openxmlformats.org/officeDocument/2006/relationships" r:embed="rId103">
          <a:extLst>
            <a:ext uri="{BEBA8EAE-BF5A-486C-A8C5-ECC9F3942E4B}">
              <a14:imgProps xmlns:a14="http://schemas.microsoft.com/office/drawing/2010/main">
                <a14:imgLayer r:embed="rId10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540000">
          <a:off x="261307" y="47311326"/>
          <a:ext cx="835265" cy="63962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275040</xdr:colOff>
      <xdr:row>302</xdr:row>
      <xdr:rowOff>158920</xdr:rowOff>
    </xdr:from>
    <xdr:to>
      <xdr:col>0</xdr:col>
      <xdr:colOff>1129420</xdr:colOff>
      <xdr:row>304</xdr:row>
      <xdr:rowOff>149600</xdr:rowOff>
    </xdr:to>
    <xdr:pic>
      <xdr:nvPicPr>
        <xdr:cNvPr id="64" name="Рисунок 123">
          <a:extLst>
            <a:ext uri="{FF2B5EF4-FFF2-40B4-BE49-F238E27FC236}">
              <a16:creationId xmlns:a16="http://schemas.microsoft.com/office/drawing/2014/main" id="{098DE24D-94AA-4110-80B2-028C294CC9B9}"/>
            </a:ext>
          </a:extLst>
        </xdr:cNvPr>
        <xdr:cNvPicPr/>
      </xdr:nvPicPr>
      <xdr:blipFill>
        <a:blip xmlns:r="http://schemas.openxmlformats.org/officeDocument/2006/relationships" r:embed="rId105">
          <a:extLst>
            <a:ext uri="{BEBA8EAE-BF5A-486C-A8C5-ECC9F3942E4B}">
              <a14:imgProps xmlns:a14="http://schemas.microsoft.com/office/drawing/2010/main">
                <a14:imgLayer r:embed="rId10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75040" y="68643670"/>
          <a:ext cx="841680" cy="371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299780</xdr:colOff>
      <xdr:row>511</xdr:row>
      <xdr:rowOff>63500</xdr:rowOff>
    </xdr:from>
    <xdr:to>
      <xdr:col>0</xdr:col>
      <xdr:colOff>935990</xdr:colOff>
      <xdr:row>514</xdr:row>
      <xdr:rowOff>250191</xdr:rowOff>
    </xdr:to>
    <xdr:pic>
      <xdr:nvPicPr>
        <xdr:cNvPr id="65" name="Рисунок 12">
          <a:extLst>
            <a:ext uri="{FF2B5EF4-FFF2-40B4-BE49-F238E27FC236}">
              <a16:creationId xmlns:a16="http://schemas.microsoft.com/office/drawing/2014/main" id="{4CA31B2B-A919-4B63-ABFC-FD6CE9E465B4}"/>
            </a:ext>
          </a:extLst>
        </xdr:cNvPr>
        <xdr:cNvPicPr/>
      </xdr:nvPicPr>
      <xdr:blipFill rotWithShape="1">
        <a:blip xmlns:r="http://schemas.openxmlformats.org/officeDocument/2006/relationships" r:embed="rId107">
          <a:extLst>
            <a:ext uri="{BEBA8EAE-BF5A-486C-A8C5-ECC9F3942E4B}">
              <a14:imgProps xmlns:a14="http://schemas.microsoft.com/office/drawing/2010/main">
                <a14:imgLayer r:embed="rId108">
                  <a14:imgEffect>
                    <a14:saturation sat="0"/>
                  </a14:imgEffect>
                </a14:imgLayer>
              </a14:imgProps>
            </a:ext>
          </a:extLst>
        </a:blip>
        <a:srcRect t="36431"/>
        <a:stretch/>
      </xdr:blipFill>
      <xdr:spPr>
        <a:xfrm>
          <a:off x="299780" y="108858050"/>
          <a:ext cx="633670" cy="102870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165570</xdr:colOff>
      <xdr:row>598</xdr:row>
      <xdr:rowOff>120650</xdr:rowOff>
    </xdr:from>
    <xdr:to>
      <xdr:col>0</xdr:col>
      <xdr:colOff>1089660</xdr:colOff>
      <xdr:row>601</xdr:row>
      <xdr:rowOff>135890</xdr:rowOff>
    </xdr:to>
    <xdr:pic>
      <xdr:nvPicPr>
        <xdr:cNvPr id="66" name="Рисунок 36">
          <a:extLst>
            <a:ext uri="{FF2B5EF4-FFF2-40B4-BE49-F238E27FC236}">
              <a16:creationId xmlns:a16="http://schemas.microsoft.com/office/drawing/2014/main" id="{3CA5B250-C678-4C53-A156-EC1C4B76A293}"/>
            </a:ext>
          </a:extLst>
        </xdr:cNvPr>
        <xdr:cNvPicPr/>
      </xdr:nvPicPr>
      <xdr:blipFill>
        <a:blip xmlns:r="http://schemas.openxmlformats.org/officeDocument/2006/relationships" r:embed="rId109"/>
        <a:stretch/>
      </xdr:blipFill>
      <xdr:spPr>
        <a:xfrm>
          <a:off x="165570" y="129152650"/>
          <a:ext cx="907580" cy="6794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297180</xdr:colOff>
      <xdr:row>240</xdr:row>
      <xdr:rowOff>48820</xdr:rowOff>
    </xdr:from>
    <xdr:to>
      <xdr:col>0</xdr:col>
      <xdr:colOff>899160</xdr:colOff>
      <xdr:row>241</xdr:row>
      <xdr:rowOff>175260</xdr:rowOff>
    </xdr:to>
    <xdr:pic>
      <xdr:nvPicPr>
        <xdr:cNvPr id="71" name="Рисунок 145">
          <a:extLst>
            <a:ext uri="{FF2B5EF4-FFF2-40B4-BE49-F238E27FC236}">
              <a16:creationId xmlns:a16="http://schemas.microsoft.com/office/drawing/2014/main" id="{CF2C39F0-7D04-43E7-A743-71B34C9B036B}"/>
            </a:ext>
          </a:extLst>
        </xdr:cNvPr>
        <xdr:cNvPicPr/>
      </xdr:nvPicPr>
      <xdr:blipFill>
        <a:blip xmlns:r="http://schemas.openxmlformats.org/officeDocument/2006/relationships" r:embed="rId110">
          <a:extLst>
            <a:ext uri="{BEBA8EAE-BF5A-486C-A8C5-ECC9F3942E4B}">
              <a14:imgProps xmlns:a14="http://schemas.microsoft.com/office/drawing/2010/main">
                <a14:imgLayer r:embed="rId111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97180" y="57785560"/>
          <a:ext cx="609600" cy="3474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434290</xdr:colOff>
      <xdr:row>241</xdr:row>
      <xdr:rowOff>213360</xdr:rowOff>
    </xdr:from>
    <xdr:to>
      <xdr:col>0</xdr:col>
      <xdr:colOff>897890</xdr:colOff>
      <xdr:row>243</xdr:row>
      <xdr:rowOff>177800</xdr:rowOff>
    </xdr:to>
    <xdr:pic>
      <xdr:nvPicPr>
        <xdr:cNvPr id="72" name="Рисунок 146">
          <a:extLst>
            <a:ext uri="{FF2B5EF4-FFF2-40B4-BE49-F238E27FC236}">
              <a16:creationId xmlns:a16="http://schemas.microsoft.com/office/drawing/2014/main" id="{C17ED58E-ED2C-4E54-8A07-F22BBE26A054}"/>
            </a:ext>
          </a:extLst>
        </xdr:cNvPr>
        <xdr:cNvPicPr/>
      </xdr:nvPicPr>
      <xdr:blipFill>
        <a:blip xmlns:r="http://schemas.openxmlformats.org/officeDocument/2006/relationships" r:embed="rId112">
          <a:extLst>
            <a:ext uri="{BEBA8EAE-BF5A-486C-A8C5-ECC9F3942E4B}">
              <a14:imgProps xmlns:a14="http://schemas.microsoft.com/office/drawing/2010/main">
                <a14:imgLayer r:embed="rId113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34290" y="58178700"/>
          <a:ext cx="475030" cy="401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276120</xdr:colOff>
      <xdr:row>579</xdr:row>
      <xdr:rowOff>47520</xdr:rowOff>
    </xdr:from>
    <xdr:to>
      <xdr:col>0</xdr:col>
      <xdr:colOff>857900</xdr:colOff>
      <xdr:row>582</xdr:row>
      <xdr:rowOff>62070</xdr:rowOff>
    </xdr:to>
    <xdr:pic>
      <xdr:nvPicPr>
        <xdr:cNvPr id="73" name="Рисунок 150">
          <a:extLst>
            <a:ext uri="{FF2B5EF4-FFF2-40B4-BE49-F238E27FC236}">
              <a16:creationId xmlns:a16="http://schemas.microsoft.com/office/drawing/2014/main" id="{2DFF51DE-B68C-4E2E-9125-CF7E01C2BC7A}"/>
            </a:ext>
          </a:extLst>
        </xdr:cNvPr>
        <xdr:cNvPicPr/>
      </xdr:nvPicPr>
      <xdr:blipFill>
        <a:blip xmlns:r="http://schemas.openxmlformats.org/officeDocument/2006/relationships" r:embed="rId114">
          <a:extLst>
            <a:ext uri="{BEBA8EAE-BF5A-486C-A8C5-ECC9F3942E4B}">
              <a14:imgProps xmlns:a14="http://schemas.microsoft.com/office/drawing/2010/main">
                <a14:imgLayer r:embed="rId115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76120" y="124456720"/>
          <a:ext cx="579240" cy="551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409530</xdr:colOff>
      <xdr:row>78</xdr:row>
      <xdr:rowOff>38100</xdr:rowOff>
    </xdr:from>
    <xdr:to>
      <xdr:col>0</xdr:col>
      <xdr:colOff>899160</xdr:colOff>
      <xdr:row>79</xdr:row>
      <xdr:rowOff>289560</xdr:rowOff>
    </xdr:to>
    <xdr:pic>
      <xdr:nvPicPr>
        <xdr:cNvPr id="74" name="Рисунок 2">
          <a:extLst>
            <a:ext uri="{FF2B5EF4-FFF2-40B4-BE49-F238E27FC236}">
              <a16:creationId xmlns:a16="http://schemas.microsoft.com/office/drawing/2014/main" id="{8BFFE31F-3EA0-44B7-B6B5-FAD446478FAE}"/>
            </a:ext>
          </a:extLst>
        </xdr:cNvPr>
        <xdr:cNvPicPr/>
      </xdr:nvPicPr>
      <xdr:blipFill>
        <a:blip xmlns:r="http://schemas.openxmlformats.org/officeDocument/2006/relationships" r:embed="rId116">
          <a:extLst>
            <a:ext uri="{BEBA8EAE-BF5A-486C-A8C5-ECC9F3942E4B}">
              <a14:imgProps xmlns:a14="http://schemas.microsoft.com/office/drawing/2010/main">
                <a14:imgLayer r:embed="rId117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09530" y="20796250"/>
          <a:ext cx="473120" cy="5524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307930</xdr:colOff>
      <xdr:row>74</xdr:row>
      <xdr:rowOff>165350</xdr:rowOff>
    </xdr:from>
    <xdr:to>
      <xdr:col>0</xdr:col>
      <xdr:colOff>1012190</xdr:colOff>
      <xdr:row>77</xdr:row>
      <xdr:rowOff>212090</xdr:rowOff>
    </xdr:to>
    <xdr:pic>
      <xdr:nvPicPr>
        <xdr:cNvPr id="75" name="Рисунок 81">
          <a:extLst>
            <a:ext uri="{FF2B5EF4-FFF2-40B4-BE49-F238E27FC236}">
              <a16:creationId xmlns:a16="http://schemas.microsoft.com/office/drawing/2014/main" id="{BD9A4029-1487-4DE9-A7BA-BA9A7D43F80C}"/>
            </a:ext>
          </a:extLst>
        </xdr:cNvPr>
        <xdr:cNvPicPr/>
      </xdr:nvPicPr>
      <xdr:blipFill>
        <a:blip xmlns:r="http://schemas.openxmlformats.org/officeDocument/2006/relationships" r:embed="rId118">
          <a:extLst>
            <a:ext uri="{BEBA8EAE-BF5A-486C-A8C5-ECC9F3942E4B}">
              <a14:imgProps xmlns:a14="http://schemas.microsoft.com/office/drawing/2010/main">
                <a14:imgLayer r:embed="rId119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7930" y="19653500"/>
          <a:ext cx="701720" cy="9967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300367</xdr:colOff>
      <xdr:row>306</xdr:row>
      <xdr:rowOff>27420</xdr:rowOff>
    </xdr:from>
    <xdr:to>
      <xdr:col>0</xdr:col>
      <xdr:colOff>1089660</xdr:colOff>
      <xdr:row>315</xdr:row>
      <xdr:rowOff>177800</xdr:rowOff>
    </xdr:to>
    <xdr:pic>
      <xdr:nvPicPr>
        <xdr:cNvPr id="76" name="Рисунок 138">
          <a:extLst>
            <a:ext uri="{FF2B5EF4-FFF2-40B4-BE49-F238E27FC236}">
              <a16:creationId xmlns:a16="http://schemas.microsoft.com/office/drawing/2014/main" id="{B8A7C209-0A14-497F-B47F-3B24F6C86703}"/>
            </a:ext>
          </a:extLst>
        </xdr:cNvPr>
        <xdr:cNvPicPr/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0367" y="69261470"/>
          <a:ext cx="772783" cy="16045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98320</xdr:colOff>
      <xdr:row>561</xdr:row>
      <xdr:rowOff>149270</xdr:rowOff>
    </xdr:from>
    <xdr:to>
      <xdr:col>0</xdr:col>
      <xdr:colOff>1205780</xdr:colOff>
      <xdr:row>564</xdr:row>
      <xdr:rowOff>138330</xdr:rowOff>
    </xdr:to>
    <xdr:pic>
      <xdr:nvPicPr>
        <xdr:cNvPr id="77" name="Рисунок 93">
          <a:extLst>
            <a:ext uri="{FF2B5EF4-FFF2-40B4-BE49-F238E27FC236}">
              <a16:creationId xmlns:a16="http://schemas.microsoft.com/office/drawing/2014/main" id="{FB991CE9-03A2-4B9D-965A-929A5B5D4289}"/>
            </a:ext>
          </a:extLst>
        </xdr:cNvPr>
        <xdr:cNvPicPr/>
      </xdr:nvPicPr>
      <xdr:blipFill>
        <a:blip xmlns:r="http://schemas.openxmlformats.org/officeDocument/2006/relationships" r:embed="rId121">
          <a:extLst>
            <a:ext uri="{BEBA8EAE-BF5A-486C-A8C5-ECC9F3942E4B}">
              <a14:imgProps xmlns:a14="http://schemas.microsoft.com/office/drawing/2010/main">
                <a14:imgLayer r:embed="rId12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98320" y="120043620"/>
          <a:ext cx="1094760" cy="7231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273054</xdr:colOff>
      <xdr:row>549</xdr:row>
      <xdr:rowOff>38100</xdr:rowOff>
    </xdr:from>
    <xdr:to>
      <xdr:col>0</xdr:col>
      <xdr:colOff>1244606</xdr:colOff>
      <xdr:row>550</xdr:row>
      <xdr:rowOff>250396</xdr:rowOff>
    </xdr:to>
    <xdr:pic>
      <xdr:nvPicPr>
        <xdr:cNvPr id="78" name="Рисунок 109">
          <a:extLst>
            <a:ext uri="{FF2B5EF4-FFF2-40B4-BE49-F238E27FC236}">
              <a16:creationId xmlns:a16="http://schemas.microsoft.com/office/drawing/2014/main" id="{B37B5F29-F657-40F5-A0ED-D11E0E5792F4}"/>
            </a:ext>
          </a:extLst>
        </xdr:cNvPr>
        <xdr:cNvPicPr/>
      </xdr:nvPicPr>
      <xdr:blipFill>
        <a:blip xmlns:r="http://schemas.openxmlformats.org/officeDocument/2006/relationships" r:embed="rId123">
          <a:extLst>
            <a:ext uri="{BEBA8EAE-BF5A-486C-A8C5-ECC9F3942E4B}">
              <a14:imgProps xmlns:a14="http://schemas.microsoft.com/office/drawing/2010/main">
                <a14:imgLayer r:embed="rId12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16200000">
          <a:off x="488217" y="116669287"/>
          <a:ext cx="528526" cy="95885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184150</xdr:colOff>
      <xdr:row>244</xdr:row>
      <xdr:rowOff>38100</xdr:rowOff>
    </xdr:from>
    <xdr:to>
      <xdr:col>0</xdr:col>
      <xdr:colOff>1222129</xdr:colOff>
      <xdr:row>245</xdr:row>
      <xdr:rowOff>224790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FC6E0409-2E11-4F0F-BA4F-8C715FD0D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BEBA8EAE-BF5A-486C-A8C5-ECC9F3942E4B}">
              <a14:imgProps xmlns:a14="http://schemas.microsoft.com/office/drawing/2010/main">
                <a14:imgLayer r:embed="rId12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56794400"/>
          <a:ext cx="1037979" cy="4318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523</xdr:row>
      <xdr:rowOff>63500</xdr:rowOff>
    </xdr:from>
    <xdr:to>
      <xdr:col>0</xdr:col>
      <xdr:colOff>1054100</xdr:colOff>
      <xdr:row>526</xdr:row>
      <xdr:rowOff>212090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95196716-4C7E-4D90-B8D0-3C40A1FAE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BEBA8EAE-BF5A-486C-A8C5-ECC9F3942E4B}">
              <a14:imgProps xmlns:a14="http://schemas.microsoft.com/office/drawing/2010/main">
                <a14:imgLayer r:embed="rId12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111804450"/>
          <a:ext cx="882650" cy="838200"/>
        </a:xfrm>
        <a:prstGeom prst="rect">
          <a:avLst/>
        </a:prstGeom>
      </xdr:spPr>
    </xdr:pic>
    <xdr:clientData/>
  </xdr:twoCellAnchor>
  <xdr:oneCellAnchor>
    <xdr:from>
      <xdr:col>0</xdr:col>
      <xdr:colOff>53480</xdr:colOff>
      <xdr:row>340</xdr:row>
      <xdr:rowOff>78700</xdr:rowOff>
    </xdr:from>
    <xdr:ext cx="1133970" cy="734100"/>
    <xdr:pic>
      <xdr:nvPicPr>
        <xdr:cNvPr id="81" name="Рисунок 17">
          <a:extLst>
            <a:ext uri="{FF2B5EF4-FFF2-40B4-BE49-F238E27FC236}">
              <a16:creationId xmlns:a16="http://schemas.microsoft.com/office/drawing/2014/main" id="{3B5ECE4E-9C8C-46BB-91C7-C7A589F40FCF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saturation sat="0"/>
                  </a14:imgEffect>
                </a14:imgLayer>
              </a14:imgProps>
            </a:ext>
          </a:extLst>
        </a:blip>
        <a:srcRect l="19101"/>
        <a:stretch/>
      </xdr:blipFill>
      <xdr:spPr>
        <a:xfrm>
          <a:off x="53480" y="75294450"/>
          <a:ext cx="1133970" cy="734100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0</xdr:col>
      <xdr:colOff>222251</xdr:colOff>
      <xdr:row>113</xdr:row>
      <xdr:rowOff>69850</xdr:rowOff>
    </xdr:from>
    <xdr:to>
      <xdr:col>0</xdr:col>
      <xdr:colOff>1015571</xdr:colOff>
      <xdr:row>115</xdr:row>
      <xdr:rowOff>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A34692D9-D6B8-47C0-AF95-BE69F4D9E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BEBA8EAE-BF5A-486C-A8C5-ECC9F3942E4B}">
              <a14:imgProps xmlns:a14="http://schemas.microsoft.com/office/drawing/2010/main">
                <a14:imgLayer r:embed="rId13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1" y="31000700"/>
          <a:ext cx="780620" cy="69215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115</xdr:row>
      <xdr:rowOff>19050</xdr:rowOff>
    </xdr:from>
    <xdr:to>
      <xdr:col>0</xdr:col>
      <xdr:colOff>1051425</xdr:colOff>
      <xdr:row>116</xdr:row>
      <xdr:rowOff>364490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A16A2E5F-8FE6-4F70-AD8D-D7D136B79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BEBA8EAE-BF5A-486C-A8C5-ECC9F3942E4B}">
              <a14:imgProps xmlns:a14="http://schemas.microsoft.com/office/drawing/2010/main">
                <a14:imgLayer r:embed="rId13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31711900"/>
          <a:ext cx="832985" cy="730250"/>
        </a:xfrm>
        <a:prstGeom prst="rect">
          <a:avLst/>
        </a:prstGeom>
      </xdr:spPr>
    </xdr:pic>
    <xdr:clientData/>
  </xdr:twoCellAnchor>
  <xdr:twoCellAnchor editAs="oneCell">
    <xdr:from>
      <xdr:col>0</xdr:col>
      <xdr:colOff>502669</xdr:colOff>
      <xdr:row>116</xdr:row>
      <xdr:rowOff>273050</xdr:rowOff>
    </xdr:from>
    <xdr:to>
      <xdr:col>0</xdr:col>
      <xdr:colOff>935990</xdr:colOff>
      <xdr:row>118</xdr:row>
      <xdr:rowOff>291540</xdr:rowOff>
    </xdr:to>
    <xdr:pic>
      <xdr:nvPicPr>
        <xdr:cNvPr id="84" name="Изображение 142">
          <a:extLst>
            <a:ext uri="{FF2B5EF4-FFF2-40B4-BE49-F238E27FC236}">
              <a16:creationId xmlns:a16="http://schemas.microsoft.com/office/drawing/2014/main" id="{65485716-4118-4719-860E-BC9B835F151A}"/>
            </a:ext>
          </a:extLst>
        </xdr:cNvPr>
        <xdr:cNvPicPr/>
      </xdr:nvPicPr>
      <xdr:blipFill>
        <a:blip xmlns:r="http://schemas.openxmlformats.org/officeDocument/2006/relationships" r:embed="rId133" cstate="print">
          <a:extLst>
            <a:ext uri="{BEBA8EAE-BF5A-486C-A8C5-ECC9F3942E4B}">
              <a14:imgProps xmlns:a14="http://schemas.microsoft.com/office/drawing/2010/main">
                <a14:imgLayer r:embed="rId13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2669" y="32346900"/>
          <a:ext cx="437131" cy="6725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196850</xdr:colOff>
      <xdr:row>163</xdr:row>
      <xdr:rowOff>57150</xdr:rowOff>
    </xdr:from>
    <xdr:to>
      <xdr:col>0</xdr:col>
      <xdr:colOff>1127760</xdr:colOff>
      <xdr:row>166</xdr:row>
      <xdr:rowOff>112304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FA9F16B3-32A4-49B5-B82D-1E4EC633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BEBA8EAE-BF5A-486C-A8C5-ECC9F3942E4B}">
              <a14:imgProps xmlns:a14="http://schemas.microsoft.com/office/drawing/2010/main">
                <a14:imgLayer r:embed="rId13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42513250"/>
          <a:ext cx="914400" cy="1071154"/>
        </a:xfrm>
        <a:prstGeom prst="rect">
          <a:avLst/>
        </a:prstGeom>
      </xdr:spPr>
    </xdr:pic>
    <xdr:clientData/>
  </xdr:twoCellAnchor>
  <xdr:twoCellAnchor editAs="oneCell">
    <xdr:from>
      <xdr:col>0</xdr:col>
      <xdr:colOff>281758</xdr:colOff>
      <xdr:row>293</xdr:row>
      <xdr:rowOff>44450</xdr:rowOff>
    </xdr:from>
    <xdr:to>
      <xdr:col>0</xdr:col>
      <xdr:colOff>1052518</xdr:colOff>
      <xdr:row>300</xdr:row>
      <xdr:rowOff>177800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6099FA8D-F288-47B6-B05B-8E122D7A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1758" y="68973700"/>
          <a:ext cx="758060" cy="1797050"/>
        </a:xfrm>
        <a:prstGeom prst="rect">
          <a:avLst/>
        </a:prstGeom>
      </xdr:spPr>
    </xdr:pic>
    <xdr:clientData/>
  </xdr:twoCellAnchor>
  <xdr:twoCellAnchor editAs="oneCell">
    <xdr:from>
      <xdr:col>0</xdr:col>
      <xdr:colOff>146051</xdr:colOff>
      <xdr:row>279</xdr:row>
      <xdr:rowOff>19051</xdr:rowOff>
    </xdr:from>
    <xdr:to>
      <xdr:col>0</xdr:col>
      <xdr:colOff>1128849</xdr:colOff>
      <xdr:row>283</xdr:row>
      <xdr:rowOff>212091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4DFC1C4F-1DCB-400F-A2D0-1D348F68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BEBA8EAE-BF5A-486C-A8C5-ECC9F3942E4B}">
              <a14:imgProps xmlns:a14="http://schemas.microsoft.com/office/drawing/2010/main">
                <a14:imgLayer r:embed="rId139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1" y="62776101"/>
          <a:ext cx="970098" cy="121285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107950</xdr:colOff>
      <xdr:row>404</xdr:row>
      <xdr:rowOff>205951</xdr:rowOff>
    </xdr:from>
    <xdr:to>
      <xdr:col>0</xdr:col>
      <xdr:colOff>1141338</xdr:colOff>
      <xdr:row>415</xdr:row>
      <xdr:rowOff>25401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EA1CCA64-74C7-4ECF-ACEC-C455617B6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BEBA8EAE-BF5A-486C-A8C5-ECC9F3942E4B}">
              <a14:imgProps xmlns:a14="http://schemas.microsoft.com/office/drawing/2010/main">
                <a14:imgLayer r:embed="rId14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88331251"/>
          <a:ext cx="1033388" cy="2276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419</xdr:row>
      <xdr:rowOff>196850</xdr:rowOff>
    </xdr:from>
    <xdr:to>
      <xdr:col>0</xdr:col>
      <xdr:colOff>1170311</xdr:colOff>
      <xdr:row>428</xdr:row>
      <xdr:rowOff>63500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FF0B7657-B30B-417A-8E45-56127EBFF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BEBA8EAE-BF5A-486C-A8C5-ECC9F3942E4B}">
              <a14:imgProps xmlns:a14="http://schemas.microsoft.com/office/drawing/2010/main">
                <a14:imgLayer r:embed="rId14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94849950"/>
          <a:ext cx="1043310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165101</xdr:colOff>
      <xdr:row>444</xdr:row>
      <xdr:rowOff>101601</xdr:rowOff>
    </xdr:from>
    <xdr:to>
      <xdr:col>0</xdr:col>
      <xdr:colOff>1117908</xdr:colOff>
      <xdr:row>451</xdr:row>
      <xdr:rowOff>120650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1973E587-E748-48B2-8C03-E93968150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2" cstate="print">
          <a:extLst>
            <a:ext uri="{BEBA8EAE-BF5A-486C-A8C5-ECC9F3942E4B}">
              <a14:imgProps xmlns:a14="http://schemas.microsoft.com/office/drawing/2010/main">
                <a14:imgLayer r:embed="rId14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2933"/>
        <a:stretch/>
      </xdr:blipFill>
      <xdr:spPr>
        <a:xfrm>
          <a:off x="165101" y="100076001"/>
          <a:ext cx="952807" cy="144144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575</xdr:row>
      <xdr:rowOff>222250</xdr:rowOff>
    </xdr:from>
    <xdr:to>
      <xdr:col>1</xdr:col>
      <xdr:colOff>0</xdr:colOff>
      <xdr:row>578</xdr:row>
      <xdr:rowOff>176313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AF61D5BF-9C01-4E83-B1B1-3824D28B1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BEBA8EAE-BF5A-486C-A8C5-ECC9F3942E4B}">
              <a14:imgProps xmlns:a14="http://schemas.microsoft.com/office/drawing/2010/main">
                <a14:imgLayer r:embed="rId145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545600"/>
          <a:ext cx="1257300" cy="757973"/>
        </a:xfrm>
        <a:prstGeom prst="rect">
          <a:avLst/>
        </a:prstGeom>
      </xdr:spPr>
    </xdr:pic>
    <xdr:clientData/>
  </xdr:twoCellAnchor>
  <xdr:twoCellAnchor editAs="oneCell">
    <xdr:from>
      <xdr:col>0</xdr:col>
      <xdr:colOff>202580</xdr:colOff>
      <xdr:row>573</xdr:row>
      <xdr:rowOff>50110</xdr:rowOff>
    </xdr:from>
    <xdr:to>
      <xdr:col>0</xdr:col>
      <xdr:colOff>593600</xdr:colOff>
      <xdr:row>576</xdr:row>
      <xdr:rowOff>134860</xdr:rowOff>
    </xdr:to>
    <xdr:pic>
      <xdr:nvPicPr>
        <xdr:cNvPr id="93" name="Рисунок 19">
          <a:extLst>
            <a:ext uri="{FF2B5EF4-FFF2-40B4-BE49-F238E27FC236}">
              <a16:creationId xmlns:a16="http://schemas.microsoft.com/office/drawing/2014/main" id="{A83DE4D7-8CA5-46C1-BD3C-EB08C729F9EC}"/>
            </a:ext>
          </a:extLst>
        </xdr:cNvPr>
        <xdr:cNvPicPr/>
      </xdr:nvPicPr>
      <xdr:blipFill>
        <a:blip xmlns:r="http://schemas.openxmlformats.org/officeDocument/2006/relationships" r:embed="rId146">
          <a:extLst>
            <a:ext uri="{BEBA8EAE-BF5A-486C-A8C5-ECC9F3942E4B}">
              <a14:imgProps xmlns:a14="http://schemas.microsoft.com/office/drawing/2010/main">
                <a14:imgLayer r:embed="rId147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02580" y="122738460"/>
          <a:ext cx="383400" cy="9902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152400</xdr:colOff>
      <xdr:row>153</xdr:row>
      <xdr:rowOff>165100</xdr:rowOff>
    </xdr:from>
    <xdr:to>
      <xdr:col>0</xdr:col>
      <xdr:colOff>1106287</xdr:colOff>
      <xdr:row>156</xdr:row>
      <xdr:rowOff>190500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A79F1356-3AAB-4BE6-9843-661F9C50A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BEBA8EAE-BF5A-486C-A8C5-ECC9F3942E4B}">
              <a14:imgProps xmlns:a14="http://schemas.microsoft.com/office/drawing/2010/main">
                <a14:imgLayer r:embed="rId149">
                  <a14:imgEffect>
                    <a14:saturation sat="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1198800"/>
          <a:ext cx="953887" cy="1092200"/>
        </a:xfrm>
        <a:prstGeom prst="rect">
          <a:avLst/>
        </a:prstGeom>
      </xdr:spPr>
    </xdr:pic>
    <xdr:clientData/>
  </xdr:twoCellAnchor>
  <xdr:twoCellAnchor editAs="oneCell">
    <xdr:from>
      <xdr:col>0</xdr:col>
      <xdr:colOff>191769</xdr:colOff>
      <xdr:row>222</xdr:row>
      <xdr:rowOff>124460</xdr:rowOff>
    </xdr:from>
    <xdr:to>
      <xdr:col>0</xdr:col>
      <xdr:colOff>1114704</xdr:colOff>
      <xdr:row>225</xdr:row>
      <xdr:rowOff>111760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989E30D8-B165-4069-AB39-5FA25F58F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BEBA8EAE-BF5A-486C-A8C5-ECC9F3942E4B}">
              <a14:imgProps xmlns:a14="http://schemas.microsoft.com/office/drawing/2010/main">
                <a14:imgLayer r:embed="rId15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69" y="55895240"/>
          <a:ext cx="922935" cy="49276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246</xdr:row>
      <xdr:rowOff>38100</xdr:rowOff>
    </xdr:from>
    <xdr:to>
      <xdr:col>0</xdr:col>
      <xdr:colOff>1088390</xdr:colOff>
      <xdr:row>247</xdr:row>
      <xdr:rowOff>190500</xdr:rowOff>
    </xdr:to>
    <xdr:pic>
      <xdr:nvPicPr>
        <xdr:cNvPr id="96" name="Рисунок 95" descr="Болторіз Tolsen 750 мм (10245) - зображення 1">
          <a:extLst>
            <a:ext uri="{FF2B5EF4-FFF2-40B4-BE49-F238E27FC236}">
              <a16:creationId xmlns:a16="http://schemas.microsoft.com/office/drawing/2014/main" id="{304055B0-FBDD-4EBF-91E9-30D3FE02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alphaModFix amt="90000"/>
          <a:extLst>
            <a:ext uri="{BEBA8EAE-BF5A-486C-A8C5-ECC9F3942E4B}">
              <a14:imgProps xmlns:a14="http://schemas.microsoft.com/office/drawing/2010/main">
                <a14:imgLayer r:embed="rId15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334400"/>
          <a:ext cx="84074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215900</xdr:colOff>
      <xdr:row>317</xdr:row>
      <xdr:rowOff>12700</xdr:rowOff>
    </xdr:from>
    <xdr:to>
      <xdr:col>0</xdr:col>
      <xdr:colOff>1051559</xdr:colOff>
      <xdr:row>319</xdr:row>
      <xdr:rowOff>0</xdr:rowOff>
    </xdr:to>
    <xdr:pic>
      <xdr:nvPicPr>
        <xdr:cNvPr id="97" name="Рисунок 96" descr="Результат пошуку зображень за запитом паста белий тюбик">
          <a:extLst>
            <a:ext uri="{FF2B5EF4-FFF2-40B4-BE49-F238E27FC236}">
              <a16:creationId xmlns:a16="http://schemas.microsoft.com/office/drawing/2014/main" id="{40BA3407-5774-45F5-B415-D12A63CDB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71100950"/>
          <a:ext cx="819149" cy="331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342772</xdr:colOff>
      <xdr:row>214</xdr:row>
      <xdr:rowOff>57022</xdr:rowOff>
    </xdr:from>
    <xdr:to>
      <xdr:col>0</xdr:col>
      <xdr:colOff>958850</xdr:colOff>
      <xdr:row>215</xdr:row>
      <xdr:rowOff>288883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FA73445E-91D9-44C5-A721-96EE30E14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BEBA8EAE-BF5A-486C-A8C5-ECC9F3942E4B}">
              <a14:imgProps xmlns:a14="http://schemas.microsoft.com/office/drawing/2010/main">
                <a14:imgLayer r:embed="rId15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2772" y="53536722"/>
          <a:ext cx="616078" cy="562061"/>
        </a:xfrm>
        <a:prstGeom prst="rect">
          <a:avLst/>
        </a:prstGeom>
      </xdr:spPr>
    </xdr:pic>
    <xdr:clientData/>
  </xdr:twoCellAnchor>
  <xdr:twoCellAnchor editAs="oneCell">
    <xdr:from>
      <xdr:col>0</xdr:col>
      <xdr:colOff>615460</xdr:colOff>
      <xdr:row>544</xdr:row>
      <xdr:rowOff>87484</xdr:rowOff>
    </xdr:from>
    <xdr:to>
      <xdr:col>0</xdr:col>
      <xdr:colOff>1130803</xdr:colOff>
      <xdr:row>549</xdr:row>
      <xdr:rowOff>191820</xdr:rowOff>
    </xdr:to>
    <xdr:pic>
      <xdr:nvPicPr>
        <xdr:cNvPr id="99" name="Изображение 187">
          <a:extLst>
            <a:ext uri="{FF2B5EF4-FFF2-40B4-BE49-F238E27FC236}">
              <a16:creationId xmlns:a16="http://schemas.microsoft.com/office/drawing/2014/main" id="{8D2930FE-5DFF-4040-A8D7-6C5D10E42CCB}"/>
            </a:ext>
          </a:extLst>
        </xdr:cNvPr>
        <xdr:cNvPicPr/>
      </xdr:nvPicPr>
      <xdr:blipFill>
        <a:blip xmlns:r="http://schemas.openxmlformats.org/officeDocument/2006/relationships" r:embed="rId157">
          <a:extLst>
            <a:ext uri="{BEBA8EAE-BF5A-486C-A8C5-ECC9F3942E4B}">
              <a14:imgProps xmlns:a14="http://schemas.microsoft.com/office/drawing/2010/main">
                <a14:imgLayer r:embed="rId15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1560000">
          <a:off x="615460" y="116324234"/>
          <a:ext cx="506453" cy="71393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219427</xdr:colOff>
      <xdr:row>542</xdr:row>
      <xdr:rowOff>261378</xdr:rowOff>
    </xdr:from>
    <xdr:to>
      <xdr:col>0</xdr:col>
      <xdr:colOff>786901</xdr:colOff>
      <xdr:row>546</xdr:row>
      <xdr:rowOff>98654</xdr:rowOff>
    </xdr:to>
    <xdr:pic>
      <xdr:nvPicPr>
        <xdr:cNvPr id="100" name="Изображение 28">
          <a:extLst>
            <a:ext uri="{FF2B5EF4-FFF2-40B4-BE49-F238E27FC236}">
              <a16:creationId xmlns:a16="http://schemas.microsoft.com/office/drawing/2014/main" id="{0627A093-1B93-4786-B680-5CA59837C535}"/>
            </a:ext>
          </a:extLst>
        </xdr:cNvPr>
        <xdr:cNvPicPr/>
      </xdr:nvPicPr>
      <xdr:blipFill>
        <a:blip xmlns:r="http://schemas.openxmlformats.org/officeDocument/2006/relationships" r:embed="rId159">
          <a:extLst>
            <a:ext uri="{BEBA8EAE-BF5A-486C-A8C5-ECC9F3942E4B}">
              <a14:imgProps xmlns:a14="http://schemas.microsoft.com/office/drawing/2010/main">
                <a14:imgLayer r:embed="rId16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1440000">
          <a:off x="219427" y="116028228"/>
          <a:ext cx="564934" cy="69706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107950</xdr:colOff>
      <xdr:row>557</xdr:row>
      <xdr:rowOff>215901</xdr:rowOff>
    </xdr:from>
    <xdr:to>
      <xdr:col>0</xdr:col>
      <xdr:colOff>1167385</xdr:colOff>
      <xdr:row>560</xdr:row>
      <xdr:rowOff>38102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4F3A7E44-3E15-4E2B-9B02-CA86C5D68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BEBA8EAE-BF5A-486C-A8C5-ECC9F3942E4B}">
              <a14:imgProps xmlns:a14="http://schemas.microsoft.com/office/drawing/2010/main">
                <a14:imgLayer r:embed="rId16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119195851"/>
          <a:ext cx="1056895" cy="533401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0</xdr:col>
      <xdr:colOff>158749</xdr:colOff>
      <xdr:row>555</xdr:row>
      <xdr:rowOff>12700</xdr:rowOff>
    </xdr:from>
    <xdr:to>
      <xdr:col>1</xdr:col>
      <xdr:colOff>287</xdr:colOff>
      <xdr:row>557</xdr:row>
      <xdr:rowOff>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695A375C-1209-494D-8548-2DB9B82E3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49" y="118357650"/>
          <a:ext cx="1102648" cy="622300"/>
        </a:xfrm>
        <a:prstGeom prst="rect">
          <a:avLst/>
        </a:prstGeom>
      </xdr:spPr>
    </xdr:pic>
    <xdr:clientData/>
  </xdr:twoCellAnchor>
  <xdr:twoCellAnchor editAs="oneCell">
    <xdr:from>
      <xdr:col>2</xdr:col>
      <xdr:colOff>1113453</xdr:colOff>
      <xdr:row>613</xdr:row>
      <xdr:rowOff>196167</xdr:rowOff>
    </xdr:from>
    <xdr:to>
      <xdr:col>2</xdr:col>
      <xdr:colOff>2729671</xdr:colOff>
      <xdr:row>616</xdr:row>
      <xdr:rowOff>96039</xdr:rowOff>
    </xdr:to>
    <xdr:pic>
      <xdr:nvPicPr>
        <xdr:cNvPr id="103" name="Рисунок 141">
          <a:extLst>
            <a:ext uri="{FF2B5EF4-FFF2-40B4-BE49-F238E27FC236}">
              <a16:creationId xmlns:a16="http://schemas.microsoft.com/office/drawing/2014/main" id="{65DAC95D-CFCF-41E5-A190-3EB4932794DF}"/>
            </a:ext>
          </a:extLst>
        </xdr:cNvPr>
        <xdr:cNvPicPr/>
      </xdr:nvPicPr>
      <xdr:blipFill>
        <a:blip xmlns:r="http://schemas.openxmlformats.org/officeDocument/2006/relationships" r:embed="rId164"/>
        <a:stretch/>
      </xdr:blipFill>
      <xdr:spPr>
        <a:xfrm>
          <a:off x="3488353" y="134968567"/>
          <a:ext cx="1626378" cy="66568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228600</xdr:colOff>
      <xdr:row>9</xdr:row>
      <xdr:rowOff>180236</xdr:rowOff>
    </xdr:from>
    <xdr:to>
      <xdr:col>0</xdr:col>
      <xdr:colOff>1092200</xdr:colOff>
      <xdr:row>12</xdr:row>
      <xdr:rowOff>192298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BF86BF1B-EDBB-4125-BA77-0569EF229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266086"/>
          <a:ext cx="850900" cy="621662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13</xdr:row>
      <xdr:rowOff>126434</xdr:rowOff>
    </xdr:from>
    <xdr:to>
      <xdr:col>0</xdr:col>
      <xdr:colOff>1089237</xdr:colOff>
      <xdr:row>15</xdr:row>
      <xdr:rowOff>261620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7B0EAA82-46EC-4F9B-8D64-23A341598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139384"/>
          <a:ext cx="877147" cy="781616"/>
        </a:xfrm>
        <a:prstGeom prst="rect">
          <a:avLst/>
        </a:prstGeom>
      </xdr:spPr>
    </xdr:pic>
    <xdr:clientData/>
  </xdr:twoCellAnchor>
  <xdr:twoCellAnchor editAs="oneCell">
    <xdr:from>
      <xdr:col>0</xdr:col>
      <xdr:colOff>196849</xdr:colOff>
      <xdr:row>16</xdr:row>
      <xdr:rowOff>114300</xdr:rowOff>
    </xdr:from>
    <xdr:to>
      <xdr:col>0</xdr:col>
      <xdr:colOff>1089306</xdr:colOff>
      <xdr:row>18</xdr:row>
      <xdr:rowOff>198716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8B9E476A-22CD-418A-AE30-F6C04E1C3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49" y="3092450"/>
          <a:ext cx="900077" cy="716876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234950</xdr:colOff>
      <xdr:row>19</xdr:row>
      <xdr:rowOff>48656</xdr:rowOff>
    </xdr:from>
    <xdr:to>
      <xdr:col>0</xdr:col>
      <xdr:colOff>1130300</xdr:colOff>
      <xdr:row>20</xdr:row>
      <xdr:rowOff>368135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5DE1C199-E7C5-4576-AB03-9486B0633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3941206"/>
          <a:ext cx="882650" cy="687779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21</xdr:row>
      <xdr:rowOff>63501</xdr:rowOff>
    </xdr:from>
    <xdr:to>
      <xdr:col>0</xdr:col>
      <xdr:colOff>1012190</xdr:colOff>
      <xdr:row>22</xdr:row>
      <xdr:rowOff>250100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D41ACCAE-FD99-4A1E-B4D7-7CC3D290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819651"/>
          <a:ext cx="666750" cy="515529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266701</xdr:colOff>
      <xdr:row>23</xdr:row>
      <xdr:rowOff>79374</xdr:rowOff>
    </xdr:from>
    <xdr:to>
      <xdr:col>0</xdr:col>
      <xdr:colOff>1054101</xdr:colOff>
      <xdr:row>25</xdr:row>
      <xdr:rowOff>251459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79F18EF2-BC5A-43D2-9A1B-751D11AD5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5470524"/>
          <a:ext cx="793750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260350</xdr:colOff>
      <xdr:row>26</xdr:row>
      <xdr:rowOff>76200</xdr:rowOff>
    </xdr:from>
    <xdr:to>
      <xdr:col>0</xdr:col>
      <xdr:colOff>1052689</xdr:colOff>
      <xdr:row>27</xdr:row>
      <xdr:rowOff>368300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5B5D4F1B-8CD0-42EE-8C00-28A828CEA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203950"/>
          <a:ext cx="796149" cy="660400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234951</xdr:colOff>
      <xdr:row>31</xdr:row>
      <xdr:rowOff>82281</xdr:rowOff>
    </xdr:from>
    <xdr:to>
      <xdr:col>0</xdr:col>
      <xdr:colOff>1050291</xdr:colOff>
      <xdr:row>32</xdr:row>
      <xdr:rowOff>326391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59B4FC2C-9855-40BA-8D30-4DB170317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1" y="6972031"/>
          <a:ext cx="812800" cy="62257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254000</xdr:colOff>
      <xdr:row>33</xdr:row>
      <xdr:rowOff>95250</xdr:rowOff>
    </xdr:from>
    <xdr:to>
      <xdr:col>0</xdr:col>
      <xdr:colOff>1054473</xdr:colOff>
      <xdr:row>34</xdr:row>
      <xdr:rowOff>330200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63A4972F-99DA-4068-B476-70D539460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7747000"/>
          <a:ext cx="787773" cy="603250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35</xdr:row>
      <xdr:rowOff>95250</xdr:rowOff>
    </xdr:from>
    <xdr:to>
      <xdr:col>0</xdr:col>
      <xdr:colOff>977900</xdr:colOff>
      <xdr:row>36</xdr:row>
      <xdr:rowOff>318563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5B94609C-6166-4ACF-82AE-0B6B12A8A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8509000"/>
          <a:ext cx="742950" cy="604313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37</xdr:row>
      <xdr:rowOff>69850</xdr:rowOff>
    </xdr:from>
    <xdr:to>
      <xdr:col>0</xdr:col>
      <xdr:colOff>972820</xdr:colOff>
      <xdr:row>38</xdr:row>
      <xdr:rowOff>330200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484726EE-249E-4724-8FF4-B06DCED25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9232900"/>
          <a:ext cx="75438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39</xdr:row>
      <xdr:rowOff>44450</xdr:rowOff>
    </xdr:from>
    <xdr:to>
      <xdr:col>0</xdr:col>
      <xdr:colOff>1012190</xdr:colOff>
      <xdr:row>40</xdr:row>
      <xdr:rowOff>288340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CD36D704-B254-4209-AFDB-33159A1DD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969500"/>
          <a:ext cx="819150" cy="61346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41</xdr:row>
      <xdr:rowOff>31750</xdr:rowOff>
    </xdr:from>
    <xdr:to>
      <xdr:col>0</xdr:col>
      <xdr:colOff>1054686</xdr:colOff>
      <xdr:row>42</xdr:row>
      <xdr:rowOff>289560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4B22175F-8873-4DFA-9D51-2757EAD58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10655300"/>
          <a:ext cx="861646" cy="622300"/>
        </a:xfrm>
        <a:prstGeom prst="rect">
          <a:avLst/>
        </a:prstGeom>
      </xdr:spPr>
    </xdr:pic>
    <xdr:clientData/>
  </xdr:twoCellAnchor>
  <xdr:twoCellAnchor>
    <xdr:from>
      <xdr:col>2</xdr:col>
      <xdr:colOff>1263650</xdr:colOff>
      <xdr:row>0</xdr:row>
      <xdr:rowOff>50801</xdr:rowOff>
    </xdr:from>
    <xdr:to>
      <xdr:col>2</xdr:col>
      <xdr:colOff>2559050</xdr:colOff>
      <xdr:row>4</xdr:row>
      <xdr:rowOff>69851</xdr:rowOff>
    </xdr:to>
    <xdr:grpSp>
      <xdr:nvGrpSpPr>
        <xdr:cNvPr id="123" name="Графіка 183">
          <a:extLst>
            <a:ext uri="{FF2B5EF4-FFF2-40B4-BE49-F238E27FC236}">
              <a16:creationId xmlns:a16="http://schemas.microsoft.com/office/drawing/2014/main" id="{699C261A-DE4E-43FE-8334-98BE6BA51502}"/>
            </a:ext>
          </a:extLst>
        </xdr:cNvPr>
        <xdr:cNvGrpSpPr/>
      </xdr:nvGrpSpPr>
      <xdr:grpSpPr>
        <a:xfrm>
          <a:off x="3638550" y="50801"/>
          <a:ext cx="1295400" cy="476250"/>
          <a:chOff x="3625849" y="203497"/>
          <a:chExt cx="1093887" cy="441028"/>
        </a:xfrm>
        <a:solidFill>
          <a:srgbClr val="006D8F"/>
        </a:solidFill>
      </xdr:grpSpPr>
      <xdr:sp macro="" textlink="">
        <xdr:nvSpPr>
          <xdr:cNvPr id="124" name="Полілінія: фігура 123">
            <a:extLst>
              <a:ext uri="{FF2B5EF4-FFF2-40B4-BE49-F238E27FC236}">
                <a16:creationId xmlns:a16="http://schemas.microsoft.com/office/drawing/2014/main" id="{6A06DE2E-EAA2-4064-B1CA-6ED1DD984607}"/>
              </a:ext>
            </a:extLst>
          </xdr:cNvPr>
          <xdr:cNvSpPr/>
        </xdr:nvSpPr>
        <xdr:spPr>
          <a:xfrm>
            <a:off x="4063404" y="203497"/>
            <a:ext cx="215304" cy="441027"/>
          </a:xfrm>
          <a:custGeom>
            <a:avLst/>
            <a:gdLst>
              <a:gd name="connsiteX0" fmla="*/ 0 w 215304"/>
              <a:gd name="connsiteY0" fmla="*/ 437555 h 441027"/>
              <a:gd name="connsiteX1" fmla="*/ 0 w 215304"/>
              <a:gd name="connsiteY1" fmla="*/ 152797 h 441027"/>
              <a:gd name="connsiteX2" fmla="*/ 38199 w 215304"/>
              <a:gd name="connsiteY2" fmla="*/ 38199 h 441027"/>
              <a:gd name="connsiteX3" fmla="*/ 152797 w 215304"/>
              <a:gd name="connsiteY3" fmla="*/ 0 h 441027"/>
              <a:gd name="connsiteX4" fmla="*/ 215305 w 215304"/>
              <a:gd name="connsiteY4" fmla="*/ 0 h 441027"/>
              <a:gd name="connsiteX5" fmla="*/ 215305 w 215304"/>
              <a:gd name="connsiteY5" fmla="*/ 55563 h 441027"/>
              <a:gd name="connsiteX6" fmla="*/ 142379 w 215304"/>
              <a:gd name="connsiteY6" fmla="*/ 55563 h 441027"/>
              <a:gd name="connsiteX7" fmla="*/ 76399 w 215304"/>
              <a:gd name="connsiteY7" fmla="*/ 79871 h 441027"/>
              <a:gd name="connsiteX8" fmla="*/ 55563 w 215304"/>
              <a:gd name="connsiteY8" fmla="*/ 145852 h 441027"/>
              <a:gd name="connsiteX9" fmla="*/ 55563 w 215304"/>
              <a:gd name="connsiteY9" fmla="*/ 194469 h 441027"/>
              <a:gd name="connsiteX10" fmla="*/ 201414 w 215304"/>
              <a:gd name="connsiteY10" fmla="*/ 194469 h 441027"/>
              <a:gd name="connsiteX11" fmla="*/ 201414 w 215304"/>
              <a:gd name="connsiteY11" fmla="*/ 250032 h 441027"/>
              <a:gd name="connsiteX12" fmla="*/ 55563 w 215304"/>
              <a:gd name="connsiteY12" fmla="*/ 250032 h 441027"/>
              <a:gd name="connsiteX13" fmla="*/ 55563 w 215304"/>
              <a:gd name="connsiteY13" fmla="*/ 441028 h 441027"/>
              <a:gd name="connsiteX14" fmla="*/ 0 w 215304"/>
              <a:gd name="connsiteY14" fmla="*/ 441028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15304" h="441027">
                <a:moveTo>
                  <a:pt x="0" y="437555"/>
                </a:moveTo>
                <a:lnTo>
                  <a:pt x="0" y="152797"/>
                </a:lnTo>
                <a:cubicBezTo>
                  <a:pt x="0" y="100707"/>
                  <a:pt x="13891" y="62508"/>
                  <a:pt x="38199" y="38199"/>
                </a:cubicBezTo>
                <a:cubicBezTo>
                  <a:pt x="62508" y="13891"/>
                  <a:pt x="100707" y="0"/>
                  <a:pt x="152797" y="0"/>
                </a:cubicBezTo>
                <a:lnTo>
                  <a:pt x="215305" y="0"/>
                </a:lnTo>
                <a:lnTo>
                  <a:pt x="215305" y="55563"/>
                </a:lnTo>
                <a:lnTo>
                  <a:pt x="142379" y="55563"/>
                </a:lnTo>
                <a:cubicBezTo>
                  <a:pt x="114598" y="55563"/>
                  <a:pt x="93762" y="62508"/>
                  <a:pt x="76399" y="79871"/>
                </a:cubicBezTo>
                <a:cubicBezTo>
                  <a:pt x="62508" y="93762"/>
                  <a:pt x="55563" y="118070"/>
                  <a:pt x="55563" y="145852"/>
                </a:cubicBezTo>
                <a:lnTo>
                  <a:pt x="55563" y="194469"/>
                </a:lnTo>
                <a:lnTo>
                  <a:pt x="201414" y="194469"/>
                </a:lnTo>
                <a:lnTo>
                  <a:pt x="201414" y="250032"/>
                </a:lnTo>
                <a:lnTo>
                  <a:pt x="55563" y="250032"/>
                </a:lnTo>
                <a:lnTo>
                  <a:pt x="55563" y="441028"/>
                </a:lnTo>
                <a:lnTo>
                  <a:pt x="0" y="441028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5" name="Полілінія: фігура 124">
            <a:extLst>
              <a:ext uri="{FF2B5EF4-FFF2-40B4-BE49-F238E27FC236}">
                <a16:creationId xmlns:a16="http://schemas.microsoft.com/office/drawing/2014/main" id="{3BDDA1F7-7B75-4697-A63F-DDDBFE53B154}"/>
              </a:ext>
            </a:extLst>
          </xdr:cNvPr>
          <xdr:cNvSpPr/>
        </xdr:nvSpPr>
        <xdr:spPr>
          <a:xfrm>
            <a:off x="4348162" y="203497"/>
            <a:ext cx="368101" cy="441027"/>
          </a:xfrm>
          <a:custGeom>
            <a:avLst/>
            <a:gdLst>
              <a:gd name="connsiteX0" fmla="*/ 0 w 368101"/>
              <a:gd name="connsiteY0" fmla="*/ 437555 h 441027"/>
              <a:gd name="connsiteX1" fmla="*/ 0 w 368101"/>
              <a:gd name="connsiteY1" fmla="*/ 378520 h 441027"/>
              <a:gd name="connsiteX2" fmla="*/ 45145 w 368101"/>
              <a:gd name="connsiteY2" fmla="*/ 378520 h 441027"/>
              <a:gd name="connsiteX3" fmla="*/ 83344 w 368101"/>
              <a:gd name="connsiteY3" fmla="*/ 368102 h 441027"/>
              <a:gd name="connsiteX4" fmla="*/ 111125 w 368101"/>
              <a:gd name="connsiteY4" fmla="*/ 336848 h 441027"/>
              <a:gd name="connsiteX5" fmla="*/ 131961 w 368101"/>
              <a:gd name="connsiteY5" fmla="*/ 288231 h 441027"/>
              <a:gd name="connsiteX6" fmla="*/ 159742 w 368101"/>
              <a:gd name="connsiteY6" fmla="*/ 208360 h 441027"/>
              <a:gd name="connsiteX7" fmla="*/ 184051 w 368101"/>
              <a:gd name="connsiteY7" fmla="*/ 135434 h 441027"/>
              <a:gd name="connsiteX8" fmla="*/ 215305 w 368101"/>
              <a:gd name="connsiteY8" fmla="*/ 62508 h 441027"/>
              <a:gd name="connsiteX9" fmla="*/ 256977 w 368101"/>
              <a:gd name="connsiteY9" fmla="*/ 17363 h 441027"/>
              <a:gd name="connsiteX10" fmla="*/ 316012 w 368101"/>
              <a:gd name="connsiteY10" fmla="*/ 0 h 441027"/>
              <a:gd name="connsiteX11" fmla="*/ 368102 w 368101"/>
              <a:gd name="connsiteY11" fmla="*/ 0 h 441027"/>
              <a:gd name="connsiteX12" fmla="*/ 368102 w 368101"/>
              <a:gd name="connsiteY12" fmla="*/ 59035 h 441027"/>
              <a:gd name="connsiteX13" fmla="*/ 336848 w 368101"/>
              <a:gd name="connsiteY13" fmla="*/ 59035 h 441027"/>
              <a:gd name="connsiteX14" fmla="*/ 295176 w 368101"/>
              <a:gd name="connsiteY14" fmla="*/ 69453 h 441027"/>
              <a:gd name="connsiteX15" fmla="*/ 267395 w 368101"/>
              <a:gd name="connsiteY15" fmla="*/ 100707 h 441027"/>
              <a:gd name="connsiteX16" fmla="*/ 243086 w 368101"/>
              <a:gd name="connsiteY16" fmla="*/ 152797 h 441027"/>
              <a:gd name="connsiteX17" fmla="*/ 211832 w 368101"/>
              <a:gd name="connsiteY17" fmla="*/ 246559 h 441027"/>
              <a:gd name="connsiteX18" fmla="*/ 177106 w 368101"/>
              <a:gd name="connsiteY18" fmla="*/ 340321 h 441027"/>
              <a:gd name="connsiteX19" fmla="*/ 142379 w 368101"/>
              <a:gd name="connsiteY19" fmla="*/ 399356 h 441027"/>
              <a:gd name="connsiteX20" fmla="*/ 100707 w 368101"/>
              <a:gd name="connsiteY20" fmla="*/ 430610 h 441027"/>
              <a:gd name="connsiteX21" fmla="*/ 48617 w 368101"/>
              <a:gd name="connsiteY21" fmla="*/ 441028 h 441027"/>
              <a:gd name="connsiteX22" fmla="*/ 0 w 368101"/>
              <a:gd name="connsiteY22" fmla="*/ 437555 h 441027"/>
              <a:gd name="connsiteX23" fmla="*/ 0 w 368101"/>
              <a:gd name="connsiteY23" fmla="*/ 437555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368101" h="441027">
                <a:moveTo>
                  <a:pt x="0" y="437555"/>
                </a:moveTo>
                <a:lnTo>
                  <a:pt x="0" y="378520"/>
                </a:lnTo>
                <a:lnTo>
                  <a:pt x="45145" y="378520"/>
                </a:lnTo>
                <a:cubicBezTo>
                  <a:pt x="59035" y="378520"/>
                  <a:pt x="72926" y="375047"/>
                  <a:pt x="83344" y="368102"/>
                </a:cubicBezTo>
                <a:cubicBezTo>
                  <a:pt x="93762" y="361157"/>
                  <a:pt x="104180" y="350739"/>
                  <a:pt x="111125" y="336848"/>
                </a:cubicBezTo>
                <a:cubicBezTo>
                  <a:pt x="118070" y="322957"/>
                  <a:pt x="125016" y="305594"/>
                  <a:pt x="131961" y="288231"/>
                </a:cubicBezTo>
                <a:cubicBezTo>
                  <a:pt x="138906" y="270868"/>
                  <a:pt x="149324" y="243086"/>
                  <a:pt x="159742" y="208360"/>
                </a:cubicBezTo>
                <a:cubicBezTo>
                  <a:pt x="166688" y="190996"/>
                  <a:pt x="173633" y="166688"/>
                  <a:pt x="184051" y="135434"/>
                </a:cubicBezTo>
                <a:cubicBezTo>
                  <a:pt x="194469" y="104180"/>
                  <a:pt x="204887" y="79871"/>
                  <a:pt x="215305" y="62508"/>
                </a:cubicBezTo>
                <a:cubicBezTo>
                  <a:pt x="225723" y="45145"/>
                  <a:pt x="239614" y="27781"/>
                  <a:pt x="256977" y="17363"/>
                </a:cubicBezTo>
                <a:cubicBezTo>
                  <a:pt x="274340" y="6945"/>
                  <a:pt x="291703" y="0"/>
                  <a:pt x="316012" y="0"/>
                </a:cubicBezTo>
                <a:lnTo>
                  <a:pt x="368102" y="0"/>
                </a:lnTo>
                <a:lnTo>
                  <a:pt x="368102" y="59035"/>
                </a:lnTo>
                <a:lnTo>
                  <a:pt x="336848" y="59035"/>
                </a:lnTo>
                <a:cubicBezTo>
                  <a:pt x="319485" y="59035"/>
                  <a:pt x="309067" y="62508"/>
                  <a:pt x="295176" y="69453"/>
                </a:cubicBezTo>
                <a:cubicBezTo>
                  <a:pt x="284758" y="76399"/>
                  <a:pt x="274340" y="86817"/>
                  <a:pt x="267395" y="100707"/>
                </a:cubicBezTo>
                <a:cubicBezTo>
                  <a:pt x="260449" y="114598"/>
                  <a:pt x="250032" y="131961"/>
                  <a:pt x="243086" y="152797"/>
                </a:cubicBezTo>
                <a:cubicBezTo>
                  <a:pt x="236141" y="173633"/>
                  <a:pt x="225723" y="204887"/>
                  <a:pt x="211832" y="246559"/>
                </a:cubicBezTo>
                <a:cubicBezTo>
                  <a:pt x="201414" y="284758"/>
                  <a:pt x="187524" y="316012"/>
                  <a:pt x="177106" y="340321"/>
                </a:cubicBezTo>
                <a:cubicBezTo>
                  <a:pt x="166688" y="364629"/>
                  <a:pt x="152797" y="385465"/>
                  <a:pt x="142379" y="399356"/>
                </a:cubicBezTo>
                <a:cubicBezTo>
                  <a:pt x="128488" y="413247"/>
                  <a:pt x="114598" y="423665"/>
                  <a:pt x="100707" y="430610"/>
                </a:cubicBezTo>
                <a:cubicBezTo>
                  <a:pt x="86816" y="437555"/>
                  <a:pt x="69453" y="441028"/>
                  <a:pt x="48617" y="441028"/>
                </a:cubicBezTo>
                <a:lnTo>
                  <a:pt x="0" y="437555"/>
                </a:lnTo>
                <a:lnTo>
                  <a:pt x="0" y="437555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6" name="Полілінія: фігура 125">
            <a:extLst>
              <a:ext uri="{FF2B5EF4-FFF2-40B4-BE49-F238E27FC236}">
                <a16:creationId xmlns:a16="http://schemas.microsoft.com/office/drawing/2014/main" id="{D4D201F1-6491-4703-846D-4A5887B1EF67}"/>
              </a:ext>
            </a:extLst>
          </xdr:cNvPr>
          <xdr:cNvSpPr/>
        </xdr:nvSpPr>
        <xdr:spPr>
          <a:xfrm>
            <a:off x="4591248" y="588963"/>
            <a:ext cx="55562" cy="52089"/>
          </a:xfrm>
          <a:custGeom>
            <a:avLst/>
            <a:gdLst>
              <a:gd name="connsiteX0" fmla="*/ 55563 w 55562"/>
              <a:gd name="connsiteY0" fmla="*/ 10418 h 52089"/>
              <a:gd name="connsiteX1" fmla="*/ 34727 w 55562"/>
              <a:gd name="connsiteY1" fmla="*/ 10418 h 52089"/>
              <a:gd name="connsiteX2" fmla="*/ 34727 w 55562"/>
              <a:gd name="connsiteY2" fmla="*/ 52090 h 52089"/>
              <a:gd name="connsiteX3" fmla="*/ 24309 w 55562"/>
              <a:gd name="connsiteY3" fmla="*/ 52090 h 52089"/>
              <a:gd name="connsiteX4" fmla="*/ 24309 w 55562"/>
              <a:gd name="connsiteY4" fmla="*/ 10418 h 52089"/>
              <a:gd name="connsiteX5" fmla="*/ 0 w 55562"/>
              <a:gd name="connsiteY5" fmla="*/ 10418 h 52089"/>
              <a:gd name="connsiteX6" fmla="*/ 0 w 55562"/>
              <a:gd name="connsiteY6" fmla="*/ 0 h 52089"/>
              <a:gd name="connsiteX7" fmla="*/ 55563 w 55562"/>
              <a:gd name="connsiteY7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5562" h="52089">
                <a:moveTo>
                  <a:pt x="55563" y="10418"/>
                </a:moveTo>
                <a:lnTo>
                  <a:pt x="34727" y="10418"/>
                </a:lnTo>
                <a:lnTo>
                  <a:pt x="34727" y="52090"/>
                </a:lnTo>
                <a:lnTo>
                  <a:pt x="24309" y="52090"/>
                </a:lnTo>
                <a:lnTo>
                  <a:pt x="24309" y="10418"/>
                </a:lnTo>
                <a:lnTo>
                  <a:pt x="0" y="10418"/>
                </a:lnTo>
                <a:lnTo>
                  <a:pt x="0" y="0"/>
                </a:lnTo>
                <a:lnTo>
                  <a:pt x="55563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7" name="Полілінія: фігура 126">
            <a:extLst>
              <a:ext uri="{FF2B5EF4-FFF2-40B4-BE49-F238E27FC236}">
                <a16:creationId xmlns:a16="http://schemas.microsoft.com/office/drawing/2014/main" id="{95514829-6FC8-4DAF-8984-F49F57EF162F}"/>
              </a:ext>
            </a:extLst>
          </xdr:cNvPr>
          <xdr:cNvSpPr/>
        </xdr:nvSpPr>
        <xdr:spPr>
          <a:xfrm>
            <a:off x="4653756" y="588963"/>
            <a:ext cx="65980" cy="52089"/>
          </a:xfrm>
          <a:custGeom>
            <a:avLst/>
            <a:gdLst>
              <a:gd name="connsiteX0" fmla="*/ 65981 w 65980"/>
              <a:gd name="connsiteY0" fmla="*/ 52090 h 52089"/>
              <a:gd name="connsiteX1" fmla="*/ 55563 w 65980"/>
              <a:gd name="connsiteY1" fmla="*/ 52090 h 52089"/>
              <a:gd name="connsiteX2" fmla="*/ 55563 w 65980"/>
              <a:gd name="connsiteY2" fmla="*/ 17363 h 52089"/>
              <a:gd name="connsiteX3" fmla="*/ 31254 w 65980"/>
              <a:gd name="connsiteY3" fmla="*/ 52090 h 52089"/>
              <a:gd name="connsiteX4" fmla="*/ 10418 w 65980"/>
              <a:gd name="connsiteY4" fmla="*/ 17363 h 52089"/>
              <a:gd name="connsiteX5" fmla="*/ 10418 w 65980"/>
              <a:gd name="connsiteY5" fmla="*/ 52090 h 52089"/>
              <a:gd name="connsiteX6" fmla="*/ 0 w 65980"/>
              <a:gd name="connsiteY6" fmla="*/ 52090 h 52089"/>
              <a:gd name="connsiteX7" fmla="*/ 0 w 65980"/>
              <a:gd name="connsiteY7" fmla="*/ 0 h 52089"/>
              <a:gd name="connsiteX8" fmla="*/ 10418 w 65980"/>
              <a:gd name="connsiteY8" fmla="*/ 0 h 52089"/>
              <a:gd name="connsiteX9" fmla="*/ 31254 w 65980"/>
              <a:gd name="connsiteY9" fmla="*/ 31254 h 52089"/>
              <a:gd name="connsiteX10" fmla="*/ 55563 w 65980"/>
              <a:gd name="connsiteY10" fmla="*/ 0 h 52089"/>
              <a:gd name="connsiteX11" fmla="*/ 65981 w 65980"/>
              <a:gd name="connsiteY11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980" h="52089">
                <a:moveTo>
                  <a:pt x="65981" y="52090"/>
                </a:moveTo>
                <a:lnTo>
                  <a:pt x="55563" y="52090"/>
                </a:lnTo>
                <a:lnTo>
                  <a:pt x="55563" y="17363"/>
                </a:lnTo>
                <a:lnTo>
                  <a:pt x="31254" y="52090"/>
                </a:lnTo>
                <a:lnTo>
                  <a:pt x="10418" y="17363"/>
                </a:lnTo>
                <a:lnTo>
                  <a:pt x="10418" y="52090"/>
                </a:lnTo>
                <a:lnTo>
                  <a:pt x="0" y="52090"/>
                </a:lnTo>
                <a:lnTo>
                  <a:pt x="0" y="0"/>
                </a:lnTo>
                <a:lnTo>
                  <a:pt x="10418" y="0"/>
                </a:lnTo>
                <a:lnTo>
                  <a:pt x="31254" y="31254"/>
                </a:lnTo>
                <a:lnTo>
                  <a:pt x="55563" y="0"/>
                </a:lnTo>
                <a:lnTo>
                  <a:pt x="65981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8" name="Полілінія: фігура 127">
            <a:extLst>
              <a:ext uri="{FF2B5EF4-FFF2-40B4-BE49-F238E27FC236}">
                <a16:creationId xmlns:a16="http://schemas.microsoft.com/office/drawing/2014/main" id="{90057DC1-53E5-4FDA-AE50-3CA6075C852B}"/>
              </a:ext>
            </a:extLst>
          </xdr:cNvPr>
          <xdr:cNvSpPr/>
        </xdr:nvSpPr>
        <xdr:spPr>
          <a:xfrm>
            <a:off x="3625849" y="206970"/>
            <a:ext cx="326429" cy="437555"/>
          </a:xfrm>
          <a:custGeom>
            <a:avLst/>
            <a:gdLst>
              <a:gd name="connsiteX0" fmla="*/ 0 w 326429"/>
              <a:gd name="connsiteY0" fmla="*/ 246559 h 437555"/>
              <a:gd name="connsiteX1" fmla="*/ 263922 w 326429"/>
              <a:gd name="connsiteY1" fmla="*/ 0 h 437555"/>
              <a:gd name="connsiteX2" fmla="*/ 211832 w 326429"/>
              <a:gd name="connsiteY2" fmla="*/ 170160 h 437555"/>
              <a:gd name="connsiteX3" fmla="*/ 326430 w 326429"/>
              <a:gd name="connsiteY3" fmla="*/ 170160 h 437555"/>
              <a:gd name="connsiteX4" fmla="*/ 79871 w 326429"/>
              <a:gd name="connsiteY4" fmla="*/ 437555 h 437555"/>
              <a:gd name="connsiteX5" fmla="*/ 138906 w 326429"/>
              <a:gd name="connsiteY5" fmla="*/ 246559 h 437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326429" h="437555">
                <a:moveTo>
                  <a:pt x="0" y="246559"/>
                </a:moveTo>
                <a:lnTo>
                  <a:pt x="263922" y="0"/>
                </a:lnTo>
                <a:lnTo>
                  <a:pt x="211832" y="170160"/>
                </a:lnTo>
                <a:lnTo>
                  <a:pt x="326430" y="170160"/>
                </a:lnTo>
                <a:lnTo>
                  <a:pt x="79871" y="437555"/>
                </a:lnTo>
                <a:lnTo>
                  <a:pt x="138906" y="246559"/>
                </a:lnTo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>
    <xdr:from>
      <xdr:col>0</xdr:col>
      <xdr:colOff>152400</xdr:colOff>
      <xdr:row>0</xdr:row>
      <xdr:rowOff>25400</xdr:rowOff>
    </xdr:from>
    <xdr:to>
      <xdr:col>1</xdr:col>
      <xdr:colOff>692150</xdr:colOff>
      <xdr:row>5</xdr:row>
      <xdr:rowOff>25118</xdr:rowOff>
    </xdr:to>
    <xdr:grpSp>
      <xdr:nvGrpSpPr>
        <xdr:cNvPr id="129" name="Графіка 118">
          <a:extLst>
            <a:ext uri="{FF2B5EF4-FFF2-40B4-BE49-F238E27FC236}">
              <a16:creationId xmlns:a16="http://schemas.microsoft.com/office/drawing/2014/main" id="{0C5C3EFE-F93B-4E75-B504-345BEAC8F65D}"/>
            </a:ext>
          </a:extLst>
        </xdr:cNvPr>
        <xdr:cNvGrpSpPr/>
      </xdr:nvGrpSpPr>
      <xdr:grpSpPr>
        <a:xfrm>
          <a:off x="152400" y="25400"/>
          <a:ext cx="1835150" cy="571218"/>
          <a:chOff x="1352792" y="57431"/>
          <a:chExt cx="1608618" cy="540143"/>
        </a:xfrm>
      </xdr:grpSpPr>
      <xdr:sp macro="" textlink="">
        <xdr:nvSpPr>
          <xdr:cNvPr id="130" name="Полілінія: фігура 129">
            <a:extLst>
              <a:ext uri="{FF2B5EF4-FFF2-40B4-BE49-F238E27FC236}">
                <a16:creationId xmlns:a16="http://schemas.microsoft.com/office/drawing/2014/main" id="{9AB55CFC-4FD7-44D0-8CD7-AEF2A6E98AE2}"/>
              </a:ext>
            </a:extLst>
          </xdr:cNvPr>
          <xdr:cNvSpPr/>
        </xdr:nvSpPr>
        <xdr:spPr>
          <a:xfrm>
            <a:off x="1746711" y="166888"/>
            <a:ext cx="94120" cy="116600"/>
          </a:xfrm>
          <a:custGeom>
            <a:avLst/>
            <a:gdLst>
              <a:gd name="connsiteX0" fmla="*/ 94042 w 94120"/>
              <a:gd name="connsiteY0" fmla="*/ 116596 h 116600"/>
              <a:gd name="connsiteX1" fmla="*/ 74574 w 94120"/>
              <a:gd name="connsiteY1" fmla="*/ 116596 h 116600"/>
              <a:gd name="connsiteX2" fmla="*/ 74574 w 94120"/>
              <a:gd name="connsiteY2" fmla="*/ 17294 h 116600"/>
              <a:gd name="connsiteX3" fmla="*/ 19320 w 94120"/>
              <a:gd name="connsiteY3" fmla="*/ 17294 h 116600"/>
              <a:gd name="connsiteX4" fmla="*/ 19320 w 94120"/>
              <a:gd name="connsiteY4" fmla="*/ 116596 h 116600"/>
              <a:gd name="connsiteX5" fmla="*/ -9 w 94120"/>
              <a:gd name="connsiteY5" fmla="*/ 116596 h 116600"/>
              <a:gd name="connsiteX6" fmla="*/ -9 w 94120"/>
              <a:gd name="connsiteY6" fmla="*/ -4 h 116600"/>
              <a:gd name="connsiteX7" fmla="*/ 94112 w 94120"/>
              <a:gd name="connsiteY7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94120" h="116600">
                <a:moveTo>
                  <a:pt x="94042" y="116596"/>
                </a:moveTo>
                <a:lnTo>
                  <a:pt x="74574" y="116596"/>
                </a:lnTo>
                <a:lnTo>
                  <a:pt x="74574" y="17294"/>
                </a:lnTo>
                <a:lnTo>
                  <a:pt x="19320" y="17294"/>
                </a:lnTo>
                <a:lnTo>
                  <a:pt x="19320" y="116596"/>
                </a:lnTo>
                <a:lnTo>
                  <a:pt x="-9" y="116596"/>
                </a:lnTo>
                <a:lnTo>
                  <a:pt x="-9" y="-4"/>
                </a:lnTo>
                <a:lnTo>
                  <a:pt x="9411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1" name="Полілінія: фігура 130">
            <a:extLst>
              <a:ext uri="{FF2B5EF4-FFF2-40B4-BE49-F238E27FC236}">
                <a16:creationId xmlns:a16="http://schemas.microsoft.com/office/drawing/2014/main" id="{8B5AD12A-5BFA-4FEE-B258-AC162EDC4F58}"/>
              </a:ext>
            </a:extLst>
          </xdr:cNvPr>
          <xdr:cNvSpPr/>
        </xdr:nvSpPr>
        <xdr:spPr>
          <a:xfrm>
            <a:off x="1869334" y="166800"/>
            <a:ext cx="77571" cy="116407"/>
          </a:xfrm>
          <a:custGeom>
            <a:avLst/>
            <a:gdLst>
              <a:gd name="connsiteX0" fmla="*/ 19250 w 77571"/>
              <a:gd name="connsiteY0" fmla="*/ 74386 h 116407"/>
              <a:gd name="connsiteX1" fmla="*/ 19250 w 77571"/>
              <a:gd name="connsiteY1" fmla="*/ 116404 h 116407"/>
              <a:gd name="connsiteX2" fmla="*/ -9 w 77571"/>
              <a:gd name="connsiteY2" fmla="*/ 116404 h 116407"/>
              <a:gd name="connsiteX3" fmla="*/ -9 w 77571"/>
              <a:gd name="connsiteY3" fmla="*/ 84 h 116407"/>
              <a:gd name="connsiteX4" fmla="*/ 35357 w 77571"/>
              <a:gd name="connsiteY4" fmla="*/ 84 h 116407"/>
              <a:gd name="connsiteX5" fmla="*/ 66450 w 77571"/>
              <a:gd name="connsiteY5" fmla="*/ 9398 h 116407"/>
              <a:gd name="connsiteX6" fmla="*/ 77515 w 77571"/>
              <a:gd name="connsiteY6" fmla="*/ 35729 h 116407"/>
              <a:gd name="connsiteX7" fmla="*/ 65960 w 77571"/>
              <a:gd name="connsiteY7" fmla="*/ 63741 h 116407"/>
              <a:gd name="connsiteX8" fmla="*/ 34726 w 77571"/>
              <a:gd name="connsiteY8" fmla="*/ 74526 h 116407"/>
              <a:gd name="connsiteX9" fmla="*/ 19250 w 77571"/>
              <a:gd name="connsiteY9" fmla="*/ 15981 h 116407"/>
              <a:gd name="connsiteX10" fmla="*/ 19250 w 77571"/>
              <a:gd name="connsiteY10" fmla="*/ 58979 h 116407"/>
              <a:gd name="connsiteX11" fmla="*/ 31785 w 77571"/>
              <a:gd name="connsiteY11" fmla="*/ 58979 h 116407"/>
              <a:gd name="connsiteX12" fmla="*/ 50693 w 77571"/>
              <a:gd name="connsiteY12" fmla="*/ 53167 h 116407"/>
              <a:gd name="connsiteX13" fmla="*/ 57206 w 77571"/>
              <a:gd name="connsiteY13" fmla="*/ 36920 h 116407"/>
              <a:gd name="connsiteX14" fmla="*/ 33326 w 77571"/>
              <a:gd name="connsiteY14" fmla="*/ 16331 h 1164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7571" h="116407">
                <a:moveTo>
                  <a:pt x="19250" y="74386"/>
                </a:moveTo>
                <a:lnTo>
                  <a:pt x="19250" y="116404"/>
                </a:lnTo>
                <a:lnTo>
                  <a:pt x="-9" y="116404"/>
                </a:lnTo>
                <a:lnTo>
                  <a:pt x="-9" y="84"/>
                </a:lnTo>
                <a:lnTo>
                  <a:pt x="35357" y="84"/>
                </a:lnTo>
                <a:cubicBezTo>
                  <a:pt x="46498" y="-597"/>
                  <a:pt x="57518" y="2704"/>
                  <a:pt x="66450" y="9398"/>
                </a:cubicBezTo>
                <a:cubicBezTo>
                  <a:pt x="73979" y="16015"/>
                  <a:pt x="78057" y="25720"/>
                  <a:pt x="77515" y="35729"/>
                </a:cubicBezTo>
                <a:cubicBezTo>
                  <a:pt x="77906" y="46300"/>
                  <a:pt x="73690" y="56520"/>
                  <a:pt x="65960" y="63741"/>
                </a:cubicBezTo>
                <a:cubicBezTo>
                  <a:pt x="57350" y="71266"/>
                  <a:pt x="46145" y="75135"/>
                  <a:pt x="34726" y="74526"/>
                </a:cubicBezTo>
                <a:close/>
                <a:moveTo>
                  <a:pt x="19250" y="15981"/>
                </a:moveTo>
                <a:lnTo>
                  <a:pt x="19250" y="58979"/>
                </a:lnTo>
                <a:lnTo>
                  <a:pt x="31785" y="58979"/>
                </a:lnTo>
                <a:cubicBezTo>
                  <a:pt x="38585" y="59406"/>
                  <a:pt x="45307" y="57339"/>
                  <a:pt x="50693" y="53167"/>
                </a:cubicBezTo>
                <a:cubicBezTo>
                  <a:pt x="55181" y="48995"/>
                  <a:pt x="57570" y="43036"/>
                  <a:pt x="57206" y="36920"/>
                </a:cubicBezTo>
                <a:cubicBezTo>
                  <a:pt x="57206" y="23194"/>
                  <a:pt x="49246" y="16331"/>
                  <a:pt x="33326" y="1633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2" name="Полілінія: фігура 131">
            <a:extLst>
              <a:ext uri="{FF2B5EF4-FFF2-40B4-BE49-F238E27FC236}">
                <a16:creationId xmlns:a16="http://schemas.microsoft.com/office/drawing/2014/main" id="{9EE6CDFD-506B-45EC-91D2-65FB3F6E88F5}"/>
              </a:ext>
            </a:extLst>
          </xdr:cNvPr>
          <xdr:cNvSpPr/>
        </xdr:nvSpPr>
        <xdr:spPr>
          <a:xfrm>
            <a:off x="1958401" y="164854"/>
            <a:ext cx="112297" cy="120651"/>
          </a:xfrm>
          <a:custGeom>
            <a:avLst/>
            <a:gdLst>
              <a:gd name="connsiteX0" fmla="*/ 55677 w 112297"/>
              <a:gd name="connsiteY0" fmla="*/ 120591 h 120651"/>
              <a:gd name="connsiteX1" fmla="*/ 15270 w 112297"/>
              <a:gd name="connsiteY1" fmla="*/ 104204 h 120651"/>
              <a:gd name="connsiteX2" fmla="*/ 73 w 112297"/>
              <a:gd name="connsiteY2" fmla="*/ 61696 h 120651"/>
              <a:gd name="connsiteX3" fmla="*/ 15550 w 112297"/>
              <a:gd name="connsiteY3" fmla="*/ 16806 h 120651"/>
              <a:gd name="connsiteX4" fmla="*/ 57568 w 112297"/>
              <a:gd name="connsiteY4" fmla="*/ 69 h 120651"/>
              <a:gd name="connsiteX5" fmla="*/ 97135 w 112297"/>
              <a:gd name="connsiteY5" fmla="*/ 16316 h 120651"/>
              <a:gd name="connsiteX6" fmla="*/ 112191 w 112297"/>
              <a:gd name="connsiteY6" fmla="*/ 58824 h 120651"/>
              <a:gd name="connsiteX7" fmla="*/ 96784 w 112297"/>
              <a:gd name="connsiteY7" fmla="*/ 103994 h 120651"/>
              <a:gd name="connsiteX8" fmla="*/ 55677 w 112297"/>
              <a:gd name="connsiteY8" fmla="*/ 120591 h 120651"/>
              <a:gd name="connsiteX9" fmla="*/ 56517 w 112297"/>
              <a:gd name="connsiteY9" fmla="*/ 17016 h 120651"/>
              <a:gd name="connsiteX10" fmla="*/ 30466 w 112297"/>
              <a:gd name="connsiteY10" fmla="*/ 28992 h 120651"/>
              <a:gd name="connsiteX11" fmla="*/ 20452 w 112297"/>
              <a:gd name="connsiteY11" fmla="*/ 60505 h 120651"/>
              <a:gd name="connsiteX12" fmla="*/ 30186 w 112297"/>
              <a:gd name="connsiteY12" fmla="*/ 91809 h 120651"/>
              <a:gd name="connsiteX13" fmla="*/ 55747 w 112297"/>
              <a:gd name="connsiteY13" fmla="*/ 103644 h 120651"/>
              <a:gd name="connsiteX14" fmla="*/ 82429 w 112297"/>
              <a:gd name="connsiteY14" fmla="*/ 92369 h 120651"/>
              <a:gd name="connsiteX15" fmla="*/ 91883 w 112297"/>
              <a:gd name="connsiteY15" fmla="*/ 60925 h 120651"/>
              <a:gd name="connsiteX16" fmla="*/ 82429 w 112297"/>
              <a:gd name="connsiteY16" fmla="*/ 28431 h 120651"/>
              <a:gd name="connsiteX17" fmla="*/ 56517 w 112297"/>
              <a:gd name="connsiteY17" fmla="*/ 17016 h 120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297" h="120651">
                <a:moveTo>
                  <a:pt x="55677" y="120591"/>
                </a:moveTo>
                <a:cubicBezTo>
                  <a:pt x="40466" y="121261"/>
                  <a:pt x="25717" y="115279"/>
                  <a:pt x="15270" y="104204"/>
                </a:cubicBezTo>
                <a:cubicBezTo>
                  <a:pt x="4872" y="92548"/>
                  <a:pt x="-579" y="77302"/>
                  <a:pt x="73" y="61696"/>
                </a:cubicBezTo>
                <a:cubicBezTo>
                  <a:pt x="-758" y="45295"/>
                  <a:pt x="4788" y="29210"/>
                  <a:pt x="15550" y="16806"/>
                </a:cubicBezTo>
                <a:cubicBezTo>
                  <a:pt x="26442" y="5363"/>
                  <a:pt x="41790" y="-751"/>
                  <a:pt x="57568" y="69"/>
                </a:cubicBezTo>
                <a:cubicBezTo>
                  <a:pt x="72497" y="-558"/>
                  <a:pt x="86954" y="5378"/>
                  <a:pt x="97135" y="16316"/>
                </a:cubicBezTo>
                <a:cubicBezTo>
                  <a:pt x="107469" y="28001"/>
                  <a:pt x="112867" y="43240"/>
                  <a:pt x="112191" y="58824"/>
                </a:cubicBezTo>
                <a:cubicBezTo>
                  <a:pt x="113108" y="75309"/>
                  <a:pt x="107583" y="91505"/>
                  <a:pt x="96784" y="103994"/>
                </a:cubicBezTo>
                <a:cubicBezTo>
                  <a:pt x="86148" y="115241"/>
                  <a:pt x="71141" y="121300"/>
                  <a:pt x="55677" y="120591"/>
                </a:cubicBezTo>
                <a:close/>
                <a:moveTo>
                  <a:pt x="56517" y="17016"/>
                </a:moveTo>
                <a:cubicBezTo>
                  <a:pt x="46447" y="16754"/>
                  <a:pt x="36824" y="21177"/>
                  <a:pt x="30466" y="28992"/>
                </a:cubicBezTo>
                <a:cubicBezTo>
                  <a:pt x="23471" y="37963"/>
                  <a:pt x="19919" y="49142"/>
                  <a:pt x="20452" y="60505"/>
                </a:cubicBezTo>
                <a:cubicBezTo>
                  <a:pt x="19896" y="71762"/>
                  <a:pt x="23344" y="82852"/>
                  <a:pt x="30186" y="91809"/>
                </a:cubicBezTo>
                <a:cubicBezTo>
                  <a:pt x="36371" y="99554"/>
                  <a:pt x="45840" y="103938"/>
                  <a:pt x="55747" y="103644"/>
                </a:cubicBezTo>
                <a:cubicBezTo>
                  <a:pt x="65902" y="104190"/>
                  <a:pt x="75743" y="100032"/>
                  <a:pt x="82429" y="92369"/>
                </a:cubicBezTo>
                <a:cubicBezTo>
                  <a:pt x="89236" y="83354"/>
                  <a:pt x="92590" y="72199"/>
                  <a:pt x="91883" y="60925"/>
                </a:cubicBezTo>
                <a:cubicBezTo>
                  <a:pt x="92688" y="49315"/>
                  <a:pt x="89337" y="37797"/>
                  <a:pt x="82429" y="28431"/>
                </a:cubicBezTo>
                <a:cubicBezTo>
                  <a:pt x="76063" y="20769"/>
                  <a:pt x="66468" y="16542"/>
                  <a:pt x="56517" y="17016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3" name="Полілінія: фігура 132">
            <a:extLst>
              <a:ext uri="{FF2B5EF4-FFF2-40B4-BE49-F238E27FC236}">
                <a16:creationId xmlns:a16="http://schemas.microsoft.com/office/drawing/2014/main" id="{812C0C60-4B2A-4EE8-A372-41284431E290}"/>
              </a:ext>
            </a:extLst>
          </xdr:cNvPr>
          <xdr:cNvSpPr/>
        </xdr:nvSpPr>
        <xdr:spPr>
          <a:xfrm>
            <a:off x="2084242" y="163877"/>
            <a:ext cx="116633" cy="119961"/>
          </a:xfrm>
          <a:custGeom>
            <a:avLst/>
            <a:gdLst>
              <a:gd name="connsiteX0" fmla="*/ 67585 w 116633"/>
              <a:gd name="connsiteY0" fmla="*/ 105462 h 119961"/>
              <a:gd name="connsiteX1" fmla="*/ 67585 w 116633"/>
              <a:gd name="connsiteY1" fmla="*/ 119958 h 119961"/>
              <a:gd name="connsiteX2" fmla="*/ 49097 w 116633"/>
              <a:gd name="connsiteY2" fmla="*/ 119958 h 119961"/>
              <a:gd name="connsiteX3" fmla="*/ 49097 w 116633"/>
              <a:gd name="connsiteY3" fmla="*/ 105462 h 119961"/>
              <a:gd name="connsiteX4" fmla="*/ 46856 w 116633"/>
              <a:gd name="connsiteY4" fmla="*/ 105462 h 119961"/>
              <a:gd name="connsiteX5" fmla="*/ 11 w 116633"/>
              <a:gd name="connsiteY5" fmla="*/ 61163 h 119961"/>
              <a:gd name="connsiteX6" fmla="*/ 6 w 116633"/>
              <a:gd name="connsiteY6" fmla="*/ 58822 h 119961"/>
              <a:gd name="connsiteX7" fmla="*/ 12961 w 116633"/>
              <a:gd name="connsiteY7" fmla="*/ 26888 h 119961"/>
              <a:gd name="connsiteX8" fmla="*/ 46015 w 116633"/>
              <a:gd name="connsiteY8" fmla="*/ 14002 h 119961"/>
              <a:gd name="connsiteX9" fmla="*/ 49097 w 116633"/>
              <a:gd name="connsiteY9" fmla="*/ 14002 h 119961"/>
              <a:gd name="connsiteX10" fmla="*/ 49097 w 116633"/>
              <a:gd name="connsiteY10" fmla="*/ -4 h 119961"/>
              <a:gd name="connsiteX11" fmla="*/ 67585 w 116633"/>
              <a:gd name="connsiteY11" fmla="*/ -4 h 119961"/>
              <a:gd name="connsiteX12" fmla="*/ 67585 w 116633"/>
              <a:gd name="connsiteY12" fmla="*/ 14002 h 119961"/>
              <a:gd name="connsiteX13" fmla="*/ 70036 w 116633"/>
              <a:gd name="connsiteY13" fmla="*/ 14002 h 119961"/>
              <a:gd name="connsiteX14" fmla="*/ 103650 w 116633"/>
              <a:gd name="connsiteY14" fmla="*/ 26888 h 119961"/>
              <a:gd name="connsiteX15" fmla="*/ 116606 w 116633"/>
              <a:gd name="connsiteY15" fmla="*/ 58821 h 119961"/>
              <a:gd name="connsiteX16" fmla="*/ 103650 w 116633"/>
              <a:gd name="connsiteY16" fmla="*/ 91876 h 119961"/>
              <a:gd name="connsiteX17" fmla="*/ 70036 w 116633"/>
              <a:gd name="connsiteY17" fmla="*/ 105462 h 119961"/>
              <a:gd name="connsiteX18" fmla="*/ 49097 w 116633"/>
              <a:gd name="connsiteY18" fmla="*/ 89915 h 119961"/>
              <a:gd name="connsiteX19" fmla="*/ 49097 w 116633"/>
              <a:gd name="connsiteY19" fmla="*/ 29339 h 119961"/>
              <a:gd name="connsiteX20" fmla="*/ 47626 w 116633"/>
              <a:gd name="connsiteY20" fmla="*/ 29339 h 119961"/>
              <a:gd name="connsiteX21" fmla="*/ 27808 w 116633"/>
              <a:gd name="connsiteY21" fmla="*/ 37672 h 119961"/>
              <a:gd name="connsiteX22" fmla="*/ 20314 w 116633"/>
              <a:gd name="connsiteY22" fmla="*/ 59172 h 119961"/>
              <a:gd name="connsiteX23" fmla="*/ 27737 w 116633"/>
              <a:gd name="connsiteY23" fmla="*/ 81581 h 119961"/>
              <a:gd name="connsiteX24" fmla="*/ 47206 w 116633"/>
              <a:gd name="connsiteY24" fmla="*/ 89915 h 119961"/>
              <a:gd name="connsiteX25" fmla="*/ 67585 w 116633"/>
              <a:gd name="connsiteY25" fmla="*/ 29339 h 119961"/>
              <a:gd name="connsiteX26" fmla="*/ 67585 w 116633"/>
              <a:gd name="connsiteY26" fmla="*/ 89915 h 119961"/>
              <a:gd name="connsiteX27" fmla="*/ 69475 w 116633"/>
              <a:gd name="connsiteY27" fmla="*/ 89915 h 119961"/>
              <a:gd name="connsiteX28" fmla="*/ 89224 w 116633"/>
              <a:gd name="connsiteY28" fmla="*/ 81511 h 119961"/>
              <a:gd name="connsiteX29" fmla="*/ 96647 w 116633"/>
              <a:gd name="connsiteY29" fmla="*/ 59172 h 119961"/>
              <a:gd name="connsiteX30" fmla="*/ 89224 w 116633"/>
              <a:gd name="connsiteY30" fmla="*/ 37532 h 119961"/>
              <a:gd name="connsiteX31" fmla="*/ 69335 w 116633"/>
              <a:gd name="connsiteY31" fmla="*/ 29339 h 11996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116633" h="119961">
                <a:moveTo>
                  <a:pt x="67585" y="105462"/>
                </a:moveTo>
                <a:lnTo>
                  <a:pt x="67585" y="119958"/>
                </a:lnTo>
                <a:lnTo>
                  <a:pt x="49097" y="119958"/>
                </a:lnTo>
                <a:lnTo>
                  <a:pt x="49097" y="105462"/>
                </a:lnTo>
                <a:lnTo>
                  <a:pt x="46856" y="105462"/>
                </a:lnTo>
                <a:cubicBezTo>
                  <a:pt x="21687" y="106165"/>
                  <a:pt x="714" y="86331"/>
                  <a:pt x="11" y="61163"/>
                </a:cubicBezTo>
                <a:cubicBezTo>
                  <a:pt x="-11" y="60383"/>
                  <a:pt x="-13" y="59602"/>
                  <a:pt x="6" y="58822"/>
                </a:cubicBezTo>
                <a:cubicBezTo>
                  <a:pt x="-300" y="46839"/>
                  <a:pt x="4394" y="35270"/>
                  <a:pt x="12961" y="26888"/>
                </a:cubicBezTo>
                <a:cubicBezTo>
                  <a:pt x="21729" y="18215"/>
                  <a:pt x="33691" y="13551"/>
                  <a:pt x="46015" y="14002"/>
                </a:cubicBezTo>
                <a:lnTo>
                  <a:pt x="49097" y="14002"/>
                </a:lnTo>
                <a:lnTo>
                  <a:pt x="49097" y="-4"/>
                </a:lnTo>
                <a:lnTo>
                  <a:pt x="67585" y="-4"/>
                </a:lnTo>
                <a:lnTo>
                  <a:pt x="67585" y="14002"/>
                </a:lnTo>
                <a:lnTo>
                  <a:pt x="70036" y="14002"/>
                </a:lnTo>
                <a:cubicBezTo>
                  <a:pt x="82528" y="13537"/>
                  <a:pt x="94669" y="18191"/>
                  <a:pt x="103650" y="26888"/>
                </a:cubicBezTo>
                <a:cubicBezTo>
                  <a:pt x="112261" y="35241"/>
                  <a:pt x="116963" y="46830"/>
                  <a:pt x="116606" y="58821"/>
                </a:cubicBezTo>
                <a:cubicBezTo>
                  <a:pt x="116931" y="71138"/>
                  <a:pt x="112258" y="83061"/>
                  <a:pt x="103650" y="91876"/>
                </a:cubicBezTo>
                <a:cubicBezTo>
                  <a:pt x="94844" y="100914"/>
                  <a:pt x="82649" y="105843"/>
                  <a:pt x="70036" y="105462"/>
                </a:cubicBezTo>
                <a:close/>
                <a:moveTo>
                  <a:pt x="49097" y="89915"/>
                </a:moveTo>
                <a:lnTo>
                  <a:pt x="49097" y="29339"/>
                </a:lnTo>
                <a:lnTo>
                  <a:pt x="47626" y="29339"/>
                </a:lnTo>
                <a:cubicBezTo>
                  <a:pt x="40109" y="29029"/>
                  <a:pt x="32845" y="32084"/>
                  <a:pt x="27808" y="37672"/>
                </a:cubicBezTo>
                <a:cubicBezTo>
                  <a:pt x="22675" y="43630"/>
                  <a:pt x="19997" y="51315"/>
                  <a:pt x="20314" y="59172"/>
                </a:cubicBezTo>
                <a:cubicBezTo>
                  <a:pt x="19871" y="67311"/>
                  <a:pt x="22523" y="75316"/>
                  <a:pt x="27737" y="81581"/>
                </a:cubicBezTo>
                <a:cubicBezTo>
                  <a:pt x="32695" y="87074"/>
                  <a:pt x="39810" y="90120"/>
                  <a:pt x="47206" y="89915"/>
                </a:cubicBezTo>
                <a:close/>
                <a:moveTo>
                  <a:pt x="67585" y="29339"/>
                </a:moveTo>
                <a:lnTo>
                  <a:pt x="67585" y="89915"/>
                </a:lnTo>
                <a:lnTo>
                  <a:pt x="69475" y="89915"/>
                </a:lnTo>
                <a:cubicBezTo>
                  <a:pt x="76989" y="90236"/>
                  <a:pt x="84245" y="87148"/>
                  <a:pt x="89224" y="81511"/>
                </a:cubicBezTo>
                <a:cubicBezTo>
                  <a:pt x="94397" y="75251"/>
                  <a:pt x="97045" y="67283"/>
                  <a:pt x="96647" y="59172"/>
                </a:cubicBezTo>
                <a:cubicBezTo>
                  <a:pt x="96998" y="51279"/>
                  <a:pt x="94346" y="43547"/>
                  <a:pt x="89224" y="37532"/>
                </a:cubicBezTo>
                <a:cubicBezTo>
                  <a:pt x="84133" y="31993"/>
                  <a:pt x="76851" y="28992"/>
                  <a:pt x="69335" y="29339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4" name="Полілінія: фігура 133">
            <a:extLst>
              <a:ext uri="{FF2B5EF4-FFF2-40B4-BE49-F238E27FC236}">
                <a16:creationId xmlns:a16="http://schemas.microsoft.com/office/drawing/2014/main" id="{559C3A23-56DB-4D98-895B-80BDF6394C2A}"/>
              </a:ext>
            </a:extLst>
          </xdr:cNvPr>
          <xdr:cNvSpPr/>
        </xdr:nvSpPr>
        <xdr:spPr>
          <a:xfrm>
            <a:off x="2221305" y="166888"/>
            <a:ext cx="65618" cy="116600"/>
          </a:xfrm>
          <a:custGeom>
            <a:avLst/>
            <a:gdLst>
              <a:gd name="connsiteX0" fmla="*/ 65470 w 65618"/>
              <a:gd name="connsiteY0" fmla="*/ 116596 h 116600"/>
              <a:gd name="connsiteX1" fmla="*/ -9 w 65618"/>
              <a:gd name="connsiteY1" fmla="*/ 116596 h 116600"/>
              <a:gd name="connsiteX2" fmla="*/ -9 w 65618"/>
              <a:gd name="connsiteY2" fmla="*/ -4 h 116600"/>
              <a:gd name="connsiteX3" fmla="*/ 63019 w 65618"/>
              <a:gd name="connsiteY3" fmla="*/ -4 h 116600"/>
              <a:gd name="connsiteX4" fmla="*/ 63019 w 65618"/>
              <a:gd name="connsiteY4" fmla="*/ 16383 h 116600"/>
              <a:gd name="connsiteX5" fmla="*/ 19460 w 65618"/>
              <a:gd name="connsiteY5" fmla="*/ 16383 h 116600"/>
              <a:gd name="connsiteX6" fmla="*/ 19460 w 65618"/>
              <a:gd name="connsiteY6" fmla="*/ 49437 h 116600"/>
              <a:gd name="connsiteX7" fmla="*/ 59587 w 65618"/>
              <a:gd name="connsiteY7" fmla="*/ 49437 h 116600"/>
              <a:gd name="connsiteX8" fmla="*/ 59587 w 65618"/>
              <a:gd name="connsiteY8" fmla="*/ 65895 h 116600"/>
              <a:gd name="connsiteX9" fmla="*/ 19460 w 65618"/>
              <a:gd name="connsiteY9" fmla="*/ 65895 h 116600"/>
              <a:gd name="connsiteX10" fmla="*/ 19460 w 65618"/>
              <a:gd name="connsiteY10" fmla="*/ 100419 h 116600"/>
              <a:gd name="connsiteX11" fmla="*/ 65610 w 65618"/>
              <a:gd name="connsiteY11" fmla="*/ 100419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618" h="116600">
                <a:moveTo>
                  <a:pt x="6547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63019" y="-4"/>
                </a:lnTo>
                <a:lnTo>
                  <a:pt x="63019" y="16383"/>
                </a:lnTo>
                <a:lnTo>
                  <a:pt x="19460" y="16383"/>
                </a:lnTo>
                <a:lnTo>
                  <a:pt x="19460" y="49437"/>
                </a:lnTo>
                <a:lnTo>
                  <a:pt x="59587" y="49437"/>
                </a:lnTo>
                <a:lnTo>
                  <a:pt x="59587" y="65895"/>
                </a:lnTo>
                <a:lnTo>
                  <a:pt x="19460" y="65895"/>
                </a:lnTo>
                <a:lnTo>
                  <a:pt x="19460" y="100419"/>
                </a:lnTo>
                <a:lnTo>
                  <a:pt x="65610" y="100419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5" name="Полілінія: фігура 134">
            <a:extLst>
              <a:ext uri="{FF2B5EF4-FFF2-40B4-BE49-F238E27FC236}">
                <a16:creationId xmlns:a16="http://schemas.microsoft.com/office/drawing/2014/main" id="{F5326259-E1D9-4365-89BE-3A18FAA3D71B}"/>
              </a:ext>
            </a:extLst>
          </xdr:cNvPr>
          <xdr:cNvSpPr/>
        </xdr:nvSpPr>
        <xdr:spPr>
          <a:xfrm>
            <a:off x="2300032" y="165034"/>
            <a:ext cx="88785" cy="120610"/>
          </a:xfrm>
          <a:custGeom>
            <a:avLst/>
            <a:gdLst>
              <a:gd name="connsiteX0" fmla="*/ 88777 w 88785"/>
              <a:gd name="connsiteY0" fmla="*/ 113548 h 120610"/>
              <a:gd name="connsiteX1" fmla="*/ 56003 w 88785"/>
              <a:gd name="connsiteY1" fmla="*/ 120551 h 120610"/>
              <a:gd name="connsiteX2" fmla="*/ 15386 w 88785"/>
              <a:gd name="connsiteY2" fmla="*/ 104515 h 120610"/>
              <a:gd name="connsiteX3" fmla="*/ 49 w 88785"/>
              <a:gd name="connsiteY3" fmla="*/ 62496 h 120610"/>
              <a:gd name="connsiteX4" fmla="*/ 17276 w 88785"/>
              <a:gd name="connsiteY4" fmla="*/ 17257 h 120610"/>
              <a:gd name="connsiteX5" fmla="*/ 60765 w 88785"/>
              <a:gd name="connsiteY5" fmla="*/ 29 h 120610"/>
              <a:gd name="connsiteX6" fmla="*/ 88777 w 88785"/>
              <a:gd name="connsiteY6" fmla="*/ 4791 h 120610"/>
              <a:gd name="connsiteX7" fmla="*/ 88777 w 88785"/>
              <a:gd name="connsiteY7" fmla="*/ 23980 h 120610"/>
              <a:gd name="connsiteX8" fmla="*/ 62796 w 88785"/>
              <a:gd name="connsiteY8" fmla="*/ 16977 h 120610"/>
              <a:gd name="connsiteX9" fmla="*/ 32053 w 88785"/>
              <a:gd name="connsiteY9" fmla="*/ 29092 h 120610"/>
              <a:gd name="connsiteX10" fmla="*/ 20358 w 88785"/>
              <a:gd name="connsiteY10" fmla="*/ 61516 h 120610"/>
              <a:gd name="connsiteX11" fmla="*/ 31282 w 88785"/>
              <a:gd name="connsiteY11" fmla="*/ 92189 h 120610"/>
              <a:gd name="connsiteX12" fmla="*/ 60205 w 88785"/>
              <a:gd name="connsiteY12" fmla="*/ 103604 h 120610"/>
              <a:gd name="connsiteX13" fmla="*/ 88777 w 88785"/>
              <a:gd name="connsiteY13" fmla="*/ 95761 h 1206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5" h="120610">
                <a:moveTo>
                  <a:pt x="88777" y="113548"/>
                </a:moveTo>
                <a:cubicBezTo>
                  <a:pt x="78574" y="118483"/>
                  <a:pt x="67332" y="120885"/>
                  <a:pt x="56003" y="120551"/>
                </a:cubicBezTo>
                <a:cubicBezTo>
                  <a:pt x="40796" y="121244"/>
                  <a:pt x="26018" y="115409"/>
                  <a:pt x="15386" y="104515"/>
                </a:cubicBezTo>
                <a:cubicBezTo>
                  <a:pt x="4880" y="93111"/>
                  <a:pt x="-640" y="77986"/>
                  <a:pt x="49" y="62496"/>
                </a:cubicBezTo>
                <a:cubicBezTo>
                  <a:pt x="-678" y="45689"/>
                  <a:pt x="5554" y="29324"/>
                  <a:pt x="17276" y="17257"/>
                </a:cubicBezTo>
                <a:cubicBezTo>
                  <a:pt x="28778" y="5764"/>
                  <a:pt x="44514" y="-469"/>
                  <a:pt x="60765" y="29"/>
                </a:cubicBezTo>
                <a:cubicBezTo>
                  <a:pt x="70326" y="-262"/>
                  <a:pt x="79849" y="1357"/>
                  <a:pt x="88777" y="4791"/>
                </a:cubicBezTo>
                <a:lnTo>
                  <a:pt x="88777" y="23980"/>
                </a:lnTo>
                <a:cubicBezTo>
                  <a:pt x="80912" y="19332"/>
                  <a:pt x="71931" y="16911"/>
                  <a:pt x="62796" y="16977"/>
                </a:cubicBezTo>
                <a:cubicBezTo>
                  <a:pt x="51302" y="16520"/>
                  <a:pt x="40145" y="20916"/>
                  <a:pt x="32053" y="29092"/>
                </a:cubicBezTo>
                <a:cubicBezTo>
                  <a:pt x="23968" y="37897"/>
                  <a:pt x="19754" y="49578"/>
                  <a:pt x="20358" y="61516"/>
                </a:cubicBezTo>
                <a:cubicBezTo>
                  <a:pt x="19791" y="72784"/>
                  <a:pt x="23721" y="83816"/>
                  <a:pt x="31282" y="92189"/>
                </a:cubicBezTo>
                <a:cubicBezTo>
                  <a:pt x="38871" y="99919"/>
                  <a:pt x="49382" y="104068"/>
                  <a:pt x="60205" y="103604"/>
                </a:cubicBezTo>
                <a:cubicBezTo>
                  <a:pt x="70291" y="103838"/>
                  <a:pt x="80224" y="101112"/>
                  <a:pt x="88777" y="9576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6" name="Полілінія: фігура 135">
            <a:extLst>
              <a:ext uri="{FF2B5EF4-FFF2-40B4-BE49-F238E27FC236}">
                <a16:creationId xmlns:a16="http://schemas.microsoft.com/office/drawing/2014/main" id="{A8EAF14E-F276-455A-89CA-AFB05E8C1B8C}"/>
              </a:ext>
            </a:extLst>
          </xdr:cNvPr>
          <xdr:cNvSpPr/>
        </xdr:nvSpPr>
        <xdr:spPr>
          <a:xfrm>
            <a:off x="2410877" y="166888"/>
            <a:ext cx="19958" cy="116600"/>
          </a:xfrm>
          <a:custGeom>
            <a:avLst/>
            <a:gdLst>
              <a:gd name="connsiteX0" fmla="*/ 19950 w 19958"/>
              <a:gd name="connsiteY0" fmla="*/ 116596 h 116600"/>
              <a:gd name="connsiteX1" fmla="*/ -9 w 19958"/>
              <a:gd name="connsiteY1" fmla="*/ 116596 h 116600"/>
              <a:gd name="connsiteX2" fmla="*/ -9 w 19958"/>
              <a:gd name="connsiteY2" fmla="*/ -4 h 116600"/>
              <a:gd name="connsiteX3" fmla="*/ 19950 w 19958"/>
              <a:gd name="connsiteY3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58" h="116600">
                <a:moveTo>
                  <a:pt x="1995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19950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7" name="Полілінія: фігура 136">
            <a:extLst>
              <a:ext uri="{FF2B5EF4-FFF2-40B4-BE49-F238E27FC236}">
                <a16:creationId xmlns:a16="http://schemas.microsoft.com/office/drawing/2014/main" id="{D1E2DEB4-FCA9-4ECD-8552-7721BAD8EA0E}"/>
              </a:ext>
            </a:extLst>
          </xdr:cNvPr>
          <xdr:cNvSpPr/>
        </xdr:nvSpPr>
        <xdr:spPr>
          <a:xfrm>
            <a:off x="2459688" y="129912"/>
            <a:ext cx="98742" cy="153786"/>
          </a:xfrm>
          <a:custGeom>
            <a:avLst/>
            <a:gdLst>
              <a:gd name="connsiteX0" fmla="*/ 98734 w 98742"/>
              <a:gd name="connsiteY0" fmla="*/ 153572 h 153786"/>
              <a:gd name="connsiteX1" fmla="*/ 80106 w 98742"/>
              <a:gd name="connsiteY1" fmla="*/ 153572 h 153786"/>
              <a:gd name="connsiteX2" fmla="*/ 80106 w 98742"/>
              <a:gd name="connsiteY2" fmla="*/ 75909 h 153786"/>
              <a:gd name="connsiteX3" fmla="*/ 80946 w 98742"/>
              <a:gd name="connsiteY3" fmla="*/ 61062 h 153786"/>
              <a:gd name="connsiteX4" fmla="*/ 80456 w 98742"/>
              <a:gd name="connsiteY4" fmla="*/ 61062 h 153786"/>
              <a:gd name="connsiteX5" fmla="*/ 77025 w 98742"/>
              <a:gd name="connsiteY5" fmla="*/ 68065 h 153786"/>
              <a:gd name="connsiteX6" fmla="*/ 21001 w 98742"/>
              <a:gd name="connsiteY6" fmla="*/ 153783 h 153786"/>
              <a:gd name="connsiteX7" fmla="*/ -9 w 98742"/>
              <a:gd name="connsiteY7" fmla="*/ 153783 h 153786"/>
              <a:gd name="connsiteX8" fmla="*/ -9 w 98742"/>
              <a:gd name="connsiteY8" fmla="*/ 36972 h 153786"/>
              <a:gd name="connsiteX9" fmla="*/ 18690 w 98742"/>
              <a:gd name="connsiteY9" fmla="*/ 36972 h 153786"/>
              <a:gd name="connsiteX10" fmla="*/ 18690 w 98742"/>
              <a:gd name="connsiteY10" fmla="*/ 111134 h 153786"/>
              <a:gd name="connsiteX11" fmla="*/ 18059 w 98742"/>
              <a:gd name="connsiteY11" fmla="*/ 127801 h 153786"/>
              <a:gd name="connsiteX12" fmla="*/ 18059 w 98742"/>
              <a:gd name="connsiteY12" fmla="*/ 127801 h 153786"/>
              <a:gd name="connsiteX13" fmla="*/ 22331 w 98742"/>
              <a:gd name="connsiteY13" fmla="*/ 120798 h 153786"/>
              <a:gd name="connsiteX14" fmla="*/ 76324 w 98742"/>
              <a:gd name="connsiteY14" fmla="*/ 37112 h 153786"/>
              <a:gd name="connsiteX15" fmla="*/ 98594 w 98742"/>
              <a:gd name="connsiteY15" fmla="*/ 37112 h 153786"/>
              <a:gd name="connsiteX16" fmla="*/ 81787 w 98742"/>
              <a:gd name="connsiteY16" fmla="*/ -4 h 153786"/>
              <a:gd name="connsiteX17" fmla="*/ 71772 w 98742"/>
              <a:gd name="connsiteY17" fmla="*/ 19254 h 153786"/>
              <a:gd name="connsiteX18" fmla="*/ 49853 w 98742"/>
              <a:gd name="connsiteY18" fmla="*/ 26257 h 153786"/>
              <a:gd name="connsiteX19" fmla="*/ 27863 w 98742"/>
              <a:gd name="connsiteY19" fmla="*/ 19254 h 153786"/>
              <a:gd name="connsiteX20" fmla="*/ 18549 w 98742"/>
              <a:gd name="connsiteY20" fmla="*/ -4 h 153786"/>
              <a:gd name="connsiteX21" fmla="*/ 34236 w 98742"/>
              <a:gd name="connsiteY21" fmla="*/ -4 h 153786"/>
              <a:gd name="connsiteX22" fmla="*/ 47202 w 98742"/>
              <a:gd name="connsiteY22" fmla="*/ 14970 h 153786"/>
              <a:gd name="connsiteX23" fmla="*/ 50343 w 98742"/>
              <a:gd name="connsiteY23" fmla="*/ 14843 h 153786"/>
              <a:gd name="connsiteX24" fmla="*/ 61128 w 98742"/>
              <a:gd name="connsiteY24" fmla="*/ 10921 h 153786"/>
              <a:gd name="connsiteX25" fmla="*/ 66380 w 98742"/>
              <a:gd name="connsiteY25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98742" h="153786">
                <a:moveTo>
                  <a:pt x="98734" y="153572"/>
                </a:moveTo>
                <a:lnTo>
                  <a:pt x="80106" y="153572"/>
                </a:lnTo>
                <a:lnTo>
                  <a:pt x="80106" y="75909"/>
                </a:lnTo>
                <a:cubicBezTo>
                  <a:pt x="79975" y="70945"/>
                  <a:pt x="80256" y="65980"/>
                  <a:pt x="80946" y="61062"/>
                </a:cubicBezTo>
                <a:lnTo>
                  <a:pt x="80456" y="61062"/>
                </a:lnTo>
                <a:cubicBezTo>
                  <a:pt x="79537" y="63500"/>
                  <a:pt x="78388" y="65845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059" y="127801"/>
                </a:lnTo>
                <a:cubicBezTo>
                  <a:pt x="19347" y="125386"/>
                  <a:pt x="20773" y="123048"/>
                  <a:pt x="22331" y="120798"/>
                </a:cubicBezTo>
                <a:lnTo>
                  <a:pt x="76324" y="37112"/>
                </a:lnTo>
                <a:lnTo>
                  <a:pt x="98594" y="37112"/>
                </a:lnTo>
                <a:close/>
                <a:moveTo>
                  <a:pt x="81787" y="-4"/>
                </a:moveTo>
                <a:cubicBezTo>
                  <a:pt x="81252" y="7523"/>
                  <a:pt x="77628" y="14494"/>
                  <a:pt x="71772" y="19254"/>
                </a:cubicBezTo>
                <a:cubicBezTo>
                  <a:pt x="65509" y="24079"/>
                  <a:pt x="57753" y="26557"/>
                  <a:pt x="49853" y="26257"/>
                </a:cubicBezTo>
                <a:cubicBezTo>
                  <a:pt x="41922" y="26622"/>
                  <a:pt x="34123" y="24138"/>
                  <a:pt x="27863" y="19254"/>
                </a:cubicBezTo>
                <a:cubicBezTo>
                  <a:pt x="22152" y="14459"/>
                  <a:pt x="18763" y="7451"/>
                  <a:pt x="18549" y="-4"/>
                </a:cubicBezTo>
                <a:lnTo>
                  <a:pt x="34236" y="-4"/>
                </a:lnTo>
                <a:cubicBezTo>
                  <a:pt x="33682" y="7711"/>
                  <a:pt x="39486" y="14416"/>
                  <a:pt x="47202" y="14970"/>
                </a:cubicBezTo>
                <a:cubicBezTo>
                  <a:pt x="48250" y="15046"/>
                  <a:pt x="49304" y="15003"/>
                  <a:pt x="50343" y="14843"/>
                </a:cubicBezTo>
                <a:cubicBezTo>
                  <a:pt x="54310" y="14980"/>
                  <a:pt x="58176" y="13574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8" name="Полілінія: фігура 137">
            <a:extLst>
              <a:ext uri="{FF2B5EF4-FFF2-40B4-BE49-F238E27FC236}">
                <a16:creationId xmlns:a16="http://schemas.microsoft.com/office/drawing/2014/main" id="{1273B334-5F01-42E7-A3DF-F3C11FBB7D86}"/>
              </a:ext>
            </a:extLst>
          </xdr:cNvPr>
          <xdr:cNvSpPr/>
        </xdr:nvSpPr>
        <xdr:spPr>
          <a:xfrm>
            <a:off x="2587073" y="166888"/>
            <a:ext cx="93980" cy="116600"/>
          </a:xfrm>
          <a:custGeom>
            <a:avLst/>
            <a:gdLst>
              <a:gd name="connsiteX0" fmla="*/ 93972 w 93980"/>
              <a:gd name="connsiteY0" fmla="*/ 116596 h 116600"/>
              <a:gd name="connsiteX1" fmla="*/ 74574 w 93980"/>
              <a:gd name="connsiteY1" fmla="*/ 116596 h 116600"/>
              <a:gd name="connsiteX2" fmla="*/ 74574 w 93980"/>
              <a:gd name="connsiteY2" fmla="*/ 65895 h 116600"/>
              <a:gd name="connsiteX3" fmla="*/ 19670 w 93980"/>
              <a:gd name="connsiteY3" fmla="*/ 65895 h 116600"/>
              <a:gd name="connsiteX4" fmla="*/ 19670 w 93980"/>
              <a:gd name="connsiteY4" fmla="*/ 116456 h 116600"/>
              <a:gd name="connsiteX5" fmla="*/ -9 w 93980"/>
              <a:gd name="connsiteY5" fmla="*/ 116456 h 116600"/>
              <a:gd name="connsiteX6" fmla="*/ -9 w 93980"/>
              <a:gd name="connsiteY6" fmla="*/ -4 h 116600"/>
              <a:gd name="connsiteX7" fmla="*/ 19390 w 93980"/>
              <a:gd name="connsiteY7" fmla="*/ -4 h 116600"/>
              <a:gd name="connsiteX8" fmla="*/ 19390 w 93980"/>
              <a:gd name="connsiteY8" fmla="*/ 49017 h 116600"/>
              <a:gd name="connsiteX9" fmla="*/ 74293 w 93980"/>
              <a:gd name="connsiteY9" fmla="*/ 49017 h 116600"/>
              <a:gd name="connsiteX10" fmla="*/ 74293 w 93980"/>
              <a:gd name="connsiteY10" fmla="*/ -4 h 116600"/>
              <a:gd name="connsiteX11" fmla="*/ 93692 w 93980"/>
              <a:gd name="connsiteY11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93980" h="116600">
                <a:moveTo>
                  <a:pt x="93972" y="116596"/>
                </a:moveTo>
                <a:lnTo>
                  <a:pt x="74574" y="116596"/>
                </a:lnTo>
                <a:lnTo>
                  <a:pt x="74574" y="65895"/>
                </a:lnTo>
                <a:lnTo>
                  <a:pt x="19670" y="65895"/>
                </a:lnTo>
                <a:lnTo>
                  <a:pt x="19670" y="116456"/>
                </a:lnTo>
                <a:lnTo>
                  <a:pt x="-9" y="116456"/>
                </a:lnTo>
                <a:lnTo>
                  <a:pt x="-9" y="-4"/>
                </a:lnTo>
                <a:lnTo>
                  <a:pt x="19390" y="-4"/>
                </a:lnTo>
                <a:lnTo>
                  <a:pt x="19390" y="49017"/>
                </a:lnTo>
                <a:lnTo>
                  <a:pt x="74293" y="49017"/>
                </a:lnTo>
                <a:lnTo>
                  <a:pt x="74293" y="-4"/>
                </a:lnTo>
                <a:lnTo>
                  <a:pt x="9369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9" name="Полілінія: фігура 138">
            <a:extLst>
              <a:ext uri="{FF2B5EF4-FFF2-40B4-BE49-F238E27FC236}">
                <a16:creationId xmlns:a16="http://schemas.microsoft.com/office/drawing/2014/main" id="{DF26CAD2-C596-4A83-B83A-C84549EC0822}"/>
              </a:ext>
            </a:extLst>
          </xdr:cNvPr>
          <xdr:cNvSpPr/>
        </xdr:nvSpPr>
        <xdr:spPr>
          <a:xfrm>
            <a:off x="2709766" y="166888"/>
            <a:ext cx="99022" cy="116810"/>
          </a:xfrm>
          <a:custGeom>
            <a:avLst/>
            <a:gdLst>
              <a:gd name="connsiteX0" fmla="*/ 99014 w 99022"/>
              <a:gd name="connsiteY0" fmla="*/ 116596 h 116810"/>
              <a:gd name="connsiteX1" fmla="*/ 80386 w 99022"/>
              <a:gd name="connsiteY1" fmla="*/ 116596 h 116810"/>
              <a:gd name="connsiteX2" fmla="*/ 80386 w 99022"/>
              <a:gd name="connsiteY2" fmla="*/ 38933 h 116810"/>
              <a:gd name="connsiteX3" fmla="*/ 81156 w 99022"/>
              <a:gd name="connsiteY3" fmla="*/ 24086 h 116810"/>
              <a:gd name="connsiteX4" fmla="*/ 80386 w 99022"/>
              <a:gd name="connsiteY4" fmla="*/ 24086 h 116810"/>
              <a:gd name="connsiteX5" fmla="*/ 77025 w 99022"/>
              <a:gd name="connsiteY5" fmla="*/ 31090 h 116810"/>
              <a:gd name="connsiteX6" fmla="*/ 21001 w 99022"/>
              <a:gd name="connsiteY6" fmla="*/ 116807 h 116810"/>
              <a:gd name="connsiteX7" fmla="*/ -9 w 99022"/>
              <a:gd name="connsiteY7" fmla="*/ 116807 h 116810"/>
              <a:gd name="connsiteX8" fmla="*/ -9 w 99022"/>
              <a:gd name="connsiteY8" fmla="*/ -4 h 116810"/>
              <a:gd name="connsiteX9" fmla="*/ 18690 w 99022"/>
              <a:gd name="connsiteY9" fmla="*/ -4 h 116810"/>
              <a:gd name="connsiteX10" fmla="*/ 18690 w 99022"/>
              <a:gd name="connsiteY10" fmla="*/ 74158 h 116810"/>
              <a:gd name="connsiteX11" fmla="*/ 17989 w 99022"/>
              <a:gd name="connsiteY11" fmla="*/ 90825 h 116810"/>
              <a:gd name="connsiteX12" fmla="*/ 18340 w 99022"/>
              <a:gd name="connsiteY12" fmla="*/ 90825 h 116810"/>
              <a:gd name="connsiteX13" fmla="*/ 22541 w 99022"/>
              <a:gd name="connsiteY13" fmla="*/ 83822 h 116810"/>
              <a:gd name="connsiteX14" fmla="*/ 76604 w 99022"/>
              <a:gd name="connsiteY14" fmla="*/ 136 h 116810"/>
              <a:gd name="connsiteX15" fmla="*/ 98874 w 99022"/>
              <a:gd name="connsiteY15" fmla="*/ 136 h 1168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9022" h="116810">
                <a:moveTo>
                  <a:pt x="99014" y="116596"/>
                </a:moveTo>
                <a:lnTo>
                  <a:pt x="80386" y="116596"/>
                </a:lnTo>
                <a:lnTo>
                  <a:pt x="80386" y="38933"/>
                </a:lnTo>
                <a:cubicBezTo>
                  <a:pt x="80278" y="33972"/>
                  <a:pt x="80536" y="29010"/>
                  <a:pt x="81156" y="24086"/>
                </a:cubicBezTo>
                <a:lnTo>
                  <a:pt x="80386" y="24086"/>
                </a:lnTo>
                <a:cubicBezTo>
                  <a:pt x="79521" y="26535"/>
                  <a:pt x="78394" y="28883"/>
                  <a:pt x="77025" y="31090"/>
                </a:cubicBezTo>
                <a:lnTo>
                  <a:pt x="21001" y="116807"/>
                </a:lnTo>
                <a:lnTo>
                  <a:pt x="-9" y="11680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2" y="79723"/>
                  <a:pt x="18618" y="85293"/>
                  <a:pt x="17989" y="90825"/>
                </a:cubicBezTo>
                <a:lnTo>
                  <a:pt x="18340" y="90825"/>
                </a:lnTo>
                <a:cubicBezTo>
                  <a:pt x="19601" y="88410"/>
                  <a:pt x="21004" y="86072"/>
                  <a:pt x="22541" y="83822"/>
                </a:cubicBezTo>
                <a:lnTo>
                  <a:pt x="76604" y="136"/>
                </a:lnTo>
                <a:lnTo>
                  <a:pt x="9887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0" name="Полілінія: фігура 139">
            <a:extLst>
              <a:ext uri="{FF2B5EF4-FFF2-40B4-BE49-F238E27FC236}">
                <a16:creationId xmlns:a16="http://schemas.microsoft.com/office/drawing/2014/main" id="{4530BADF-D01E-4761-9E7E-3F1F3DE3C1CC}"/>
              </a:ext>
            </a:extLst>
          </xdr:cNvPr>
          <xdr:cNvSpPr/>
        </xdr:nvSpPr>
        <xdr:spPr>
          <a:xfrm>
            <a:off x="2837851" y="129912"/>
            <a:ext cx="98952" cy="153786"/>
          </a:xfrm>
          <a:custGeom>
            <a:avLst/>
            <a:gdLst>
              <a:gd name="connsiteX0" fmla="*/ 98804 w 98952"/>
              <a:gd name="connsiteY0" fmla="*/ 153572 h 153786"/>
              <a:gd name="connsiteX1" fmla="*/ 80176 w 98952"/>
              <a:gd name="connsiteY1" fmla="*/ 153572 h 153786"/>
              <a:gd name="connsiteX2" fmla="*/ 80176 w 98952"/>
              <a:gd name="connsiteY2" fmla="*/ 75909 h 153786"/>
              <a:gd name="connsiteX3" fmla="*/ 80946 w 98952"/>
              <a:gd name="connsiteY3" fmla="*/ 61062 h 153786"/>
              <a:gd name="connsiteX4" fmla="*/ 80456 w 98952"/>
              <a:gd name="connsiteY4" fmla="*/ 61062 h 153786"/>
              <a:gd name="connsiteX5" fmla="*/ 77025 w 98952"/>
              <a:gd name="connsiteY5" fmla="*/ 68065 h 153786"/>
              <a:gd name="connsiteX6" fmla="*/ 21001 w 98952"/>
              <a:gd name="connsiteY6" fmla="*/ 153783 h 153786"/>
              <a:gd name="connsiteX7" fmla="*/ -9 w 98952"/>
              <a:gd name="connsiteY7" fmla="*/ 153783 h 153786"/>
              <a:gd name="connsiteX8" fmla="*/ -9 w 98952"/>
              <a:gd name="connsiteY8" fmla="*/ 36972 h 153786"/>
              <a:gd name="connsiteX9" fmla="*/ 18690 w 98952"/>
              <a:gd name="connsiteY9" fmla="*/ 36972 h 153786"/>
              <a:gd name="connsiteX10" fmla="*/ 18690 w 98952"/>
              <a:gd name="connsiteY10" fmla="*/ 111134 h 153786"/>
              <a:gd name="connsiteX11" fmla="*/ 18059 w 98952"/>
              <a:gd name="connsiteY11" fmla="*/ 127801 h 153786"/>
              <a:gd name="connsiteX12" fmla="*/ 18409 w 98952"/>
              <a:gd name="connsiteY12" fmla="*/ 127801 h 153786"/>
              <a:gd name="connsiteX13" fmla="*/ 22611 w 98952"/>
              <a:gd name="connsiteY13" fmla="*/ 120798 h 153786"/>
              <a:gd name="connsiteX14" fmla="*/ 76604 w 98952"/>
              <a:gd name="connsiteY14" fmla="*/ 37112 h 153786"/>
              <a:gd name="connsiteX15" fmla="*/ 98944 w 98952"/>
              <a:gd name="connsiteY15" fmla="*/ 37112 h 153786"/>
              <a:gd name="connsiteX16" fmla="*/ 81857 w 98952"/>
              <a:gd name="connsiteY16" fmla="*/ -4 h 153786"/>
              <a:gd name="connsiteX17" fmla="*/ 71772 w 98952"/>
              <a:gd name="connsiteY17" fmla="*/ 19254 h 153786"/>
              <a:gd name="connsiteX18" fmla="*/ 27864 w 98952"/>
              <a:gd name="connsiteY18" fmla="*/ 19254 h 153786"/>
              <a:gd name="connsiteX19" fmla="*/ 18550 w 98952"/>
              <a:gd name="connsiteY19" fmla="*/ -4 h 153786"/>
              <a:gd name="connsiteX20" fmla="*/ 34306 w 98952"/>
              <a:gd name="connsiteY20" fmla="*/ -4 h 153786"/>
              <a:gd name="connsiteX21" fmla="*/ 47283 w 98952"/>
              <a:gd name="connsiteY21" fmla="*/ 14960 h 153786"/>
              <a:gd name="connsiteX22" fmla="*/ 50343 w 98952"/>
              <a:gd name="connsiteY22" fmla="*/ 14843 h 153786"/>
              <a:gd name="connsiteX23" fmla="*/ 61128 w 98952"/>
              <a:gd name="connsiteY23" fmla="*/ 10921 h 153786"/>
              <a:gd name="connsiteX24" fmla="*/ 66380 w 98952"/>
              <a:gd name="connsiteY24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98952" h="153786">
                <a:moveTo>
                  <a:pt x="98804" y="153572"/>
                </a:moveTo>
                <a:lnTo>
                  <a:pt x="80176" y="153572"/>
                </a:lnTo>
                <a:lnTo>
                  <a:pt x="80176" y="75909"/>
                </a:lnTo>
                <a:cubicBezTo>
                  <a:pt x="80031" y="70947"/>
                  <a:pt x="80289" y="65982"/>
                  <a:pt x="80946" y="61062"/>
                </a:cubicBezTo>
                <a:lnTo>
                  <a:pt x="80456" y="61062"/>
                </a:lnTo>
                <a:cubicBezTo>
                  <a:pt x="79597" y="63526"/>
                  <a:pt x="78445" y="65877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409" y="127801"/>
                </a:lnTo>
                <a:cubicBezTo>
                  <a:pt x="19645" y="125372"/>
                  <a:pt x="21049" y="123032"/>
                  <a:pt x="22611" y="120798"/>
                </a:cubicBezTo>
                <a:lnTo>
                  <a:pt x="76604" y="37112"/>
                </a:lnTo>
                <a:lnTo>
                  <a:pt x="98944" y="37112"/>
                </a:lnTo>
                <a:close/>
                <a:moveTo>
                  <a:pt x="81857" y="-4"/>
                </a:moveTo>
                <a:cubicBezTo>
                  <a:pt x="81330" y="7541"/>
                  <a:pt x="77674" y="14523"/>
                  <a:pt x="71772" y="19254"/>
                </a:cubicBezTo>
                <a:cubicBezTo>
                  <a:pt x="58628" y="28600"/>
                  <a:pt x="41008" y="28600"/>
                  <a:pt x="27864" y="19254"/>
                </a:cubicBezTo>
                <a:cubicBezTo>
                  <a:pt x="22152" y="14459"/>
                  <a:pt x="18763" y="7451"/>
                  <a:pt x="18550" y="-4"/>
                </a:cubicBezTo>
                <a:lnTo>
                  <a:pt x="34306" y="-4"/>
                </a:lnTo>
                <a:cubicBezTo>
                  <a:pt x="33757" y="7712"/>
                  <a:pt x="39567" y="14412"/>
                  <a:pt x="47283" y="14960"/>
                </a:cubicBezTo>
                <a:cubicBezTo>
                  <a:pt x="48305" y="15033"/>
                  <a:pt x="49331" y="14994"/>
                  <a:pt x="50343" y="14843"/>
                </a:cubicBezTo>
                <a:cubicBezTo>
                  <a:pt x="54308" y="14966"/>
                  <a:pt x="58168" y="13562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1" name="Полілінія: фігура 140">
            <a:extLst>
              <a:ext uri="{FF2B5EF4-FFF2-40B4-BE49-F238E27FC236}">
                <a16:creationId xmlns:a16="http://schemas.microsoft.com/office/drawing/2014/main" id="{47C0B59E-9943-4BE0-A5EB-2ABE23919061}"/>
              </a:ext>
            </a:extLst>
          </xdr:cNvPr>
          <xdr:cNvSpPr/>
        </xdr:nvSpPr>
        <xdr:spPr>
          <a:xfrm>
            <a:off x="1352792" y="393016"/>
            <a:ext cx="79326" cy="116724"/>
          </a:xfrm>
          <a:custGeom>
            <a:avLst/>
            <a:gdLst>
              <a:gd name="connsiteX0" fmla="*/ -9 w 79326"/>
              <a:gd name="connsiteY0" fmla="*/ 116666 h 116724"/>
              <a:gd name="connsiteX1" fmla="*/ -9 w 79326"/>
              <a:gd name="connsiteY1" fmla="*/ -4 h 116724"/>
              <a:gd name="connsiteX2" fmla="*/ 68061 w 79326"/>
              <a:gd name="connsiteY2" fmla="*/ -4 h 116724"/>
              <a:gd name="connsiteX3" fmla="*/ 68061 w 79326"/>
              <a:gd name="connsiteY3" fmla="*/ 16523 h 116724"/>
              <a:gd name="connsiteX4" fmla="*/ 19040 w 79326"/>
              <a:gd name="connsiteY4" fmla="*/ 16523 h 116724"/>
              <a:gd name="connsiteX5" fmla="*/ 19040 w 79326"/>
              <a:gd name="connsiteY5" fmla="*/ 48387 h 116724"/>
              <a:gd name="connsiteX6" fmla="*/ 41309 w 79326"/>
              <a:gd name="connsiteY6" fmla="*/ 48387 h 116724"/>
              <a:gd name="connsiteX7" fmla="*/ 69321 w 79326"/>
              <a:gd name="connsiteY7" fmla="*/ 56861 h 116724"/>
              <a:gd name="connsiteX8" fmla="*/ 79266 w 79326"/>
              <a:gd name="connsiteY8" fmla="*/ 80881 h 116724"/>
              <a:gd name="connsiteX9" fmla="*/ 68691 w 79326"/>
              <a:gd name="connsiteY9" fmla="*/ 107072 h 116724"/>
              <a:gd name="connsiteX10" fmla="*/ 39769 w 79326"/>
              <a:gd name="connsiteY10" fmla="*/ 116666 h 116724"/>
              <a:gd name="connsiteX11" fmla="*/ 19320 w 79326"/>
              <a:gd name="connsiteY11" fmla="*/ 63864 h 116724"/>
              <a:gd name="connsiteX12" fmla="*/ 19320 w 79326"/>
              <a:gd name="connsiteY12" fmla="*/ 101260 h 116724"/>
              <a:gd name="connsiteX13" fmla="*/ 36757 w 79326"/>
              <a:gd name="connsiteY13" fmla="*/ 101260 h 116724"/>
              <a:gd name="connsiteX14" fmla="*/ 53144 w 79326"/>
              <a:gd name="connsiteY14" fmla="*/ 96218 h 116724"/>
              <a:gd name="connsiteX15" fmla="*/ 58957 w 79326"/>
              <a:gd name="connsiteY15" fmla="*/ 82212 h 116724"/>
              <a:gd name="connsiteX16" fmla="*/ 37037 w 79326"/>
              <a:gd name="connsiteY16" fmla="*/ 63934 h 116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9326" h="116724">
                <a:moveTo>
                  <a:pt x="-9" y="116666"/>
                </a:moveTo>
                <a:lnTo>
                  <a:pt x="-9" y="-4"/>
                </a:lnTo>
                <a:lnTo>
                  <a:pt x="68061" y="-4"/>
                </a:lnTo>
                <a:lnTo>
                  <a:pt x="68061" y="16523"/>
                </a:lnTo>
                <a:lnTo>
                  <a:pt x="19040" y="16523"/>
                </a:lnTo>
                <a:lnTo>
                  <a:pt x="19040" y="48387"/>
                </a:lnTo>
                <a:lnTo>
                  <a:pt x="41309" y="48387"/>
                </a:lnTo>
                <a:cubicBezTo>
                  <a:pt x="51360" y="47763"/>
                  <a:pt x="61301" y="50771"/>
                  <a:pt x="69321" y="56861"/>
                </a:cubicBezTo>
                <a:cubicBezTo>
                  <a:pt x="76143" y="62920"/>
                  <a:pt x="79808" y="71773"/>
                  <a:pt x="79266" y="80881"/>
                </a:cubicBezTo>
                <a:cubicBezTo>
                  <a:pt x="79758" y="90741"/>
                  <a:pt x="75891" y="100318"/>
                  <a:pt x="68691" y="107072"/>
                </a:cubicBezTo>
                <a:cubicBezTo>
                  <a:pt x="60590" y="113777"/>
                  <a:pt x="50270" y="117200"/>
                  <a:pt x="39769" y="116666"/>
                </a:cubicBezTo>
                <a:close/>
                <a:moveTo>
                  <a:pt x="19320" y="63864"/>
                </a:moveTo>
                <a:lnTo>
                  <a:pt x="19320" y="101260"/>
                </a:lnTo>
                <a:lnTo>
                  <a:pt x="36757" y="101260"/>
                </a:lnTo>
                <a:cubicBezTo>
                  <a:pt x="42652" y="101639"/>
                  <a:pt x="48482" y="99845"/>
                  <a:pt x="53144" y="96218"/>
                </a:cubicBezTo>
                <a:cubicBezTo>
                  <a:pt x="57083" y="92656"/>
                  <a:pt x="59216" y="87515"/>
                  <a:pt x="58957" y="82212"/>
                </a:cubicBezTo>
                <a:cubicBezTo>
                  <a:pt x="58957" y="70026"/>
                  <a:pt x="51954" y="63934"/>
                  <a:pt x="37037" y="6393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2" name="Полілінія: фігура 141">
            <a:extLst>
              <a:ext uri="{FF2B5EF4-FFF2-40B4-BE49-F238E27FC236}">
                <a16:creationId xmlns:a16="http://schemas.microsoft.com/office/drawing/2014/main" id="{83599F32-D888-463E-AE8B-70391A5A0481}"/>
              </a:ext>
            </a:extLst>
          </xdr:cNvPr>
          <xdr:cNvSpPr/>
        </xdr:nvSpPr>
        <xdr:spPr>
          <a:xfrm>
            <a:off x="1440609" y="393016"/>
            <a:ext cx="100283" cy="118360"/>
          </a:xfrm>
          <a:custGeom>
            <a:avLst/>
            <a:gdLst>
              <a:gd name="connsiteX0" fmla="*/ 100135 w 100283"/>
              <a:gd name="connsiteY0" fmla="*/ 116666 h 118360"/>
              <a:gd name="connsiteX1" fmla="*/ 80736 w 100283"/>
              <a:gd name="connsiteY1" fmla="*/ 116666 h 118360"/>
              <a:gd name="connsiteX2" fmla="*/ 80736 w 100283"/>
              <a:gd name="connsiteY2" fmla="*/ 16663 h 118360"/>
              <a:gd name="connsiteX3" fmla="*/ 52724 w 100283"/>
              <a:gd name="connsiteY3" fmla="*/ 16663 h 118360"/>
              <a:gd name="connsiteX4" fmla="*/ 43340 w 100283"/>
              <a:gd name="connsiteY4" fmla="*/ 76329 h 118360"/>
              <a:gd name="connsiteX5" fmla="*/ 36337 w 100283"/>
              <a:gd name="connsiteY5" fmla="*/ 102030 h 118360"/>
              <a:gd name="connsiteX6" fmla="*/ 26813 w 100283"/>
              <a:gd name="connsiteY6" fmla="*/ 114355 h 118360"/>
              <a:gd name="connsiteX7" fmla="*/ 12387 w 100283"/>
              <a:gd name="connsiteY7" fmla="*/ 118347 h 118360"/>
              <a:gd name="connsiteX8" fmla="*/ -9 w 100283"/>
              <a:gd name="connsiteY8" fmla="*/ 116456 h 118360"/>
              <a:gd name="connsiteX9" fmla="*/ -9 w 100283"/>
              <a:gd name="connsiteY9" fmla="*/ 99999 h 118360"/>
              <a:gd name="connsiteX10" fmla="*/ 8675 w 100283"/>
              <a:gd name="connsiteY10" fmla="*/ 102030 h 118360"/>
              <a:gd name="connsiteX11" fmla="*/ 17919 w 100283"/>
              <a:gd name="connsiteY11" fmla="*/ 96218 h 118360"/>
              <a:gd name="connsiteX12" fmla="*/ 26743 w 100283"/>
              <a:gd name="connsiteY12" fmla="*/ 66175 h 118360"/>
              <a:gd name="connsiteX13" fmla="*/ 36687 w 100283"/>
              <a:gd name="connsiteY13" fmla="*/ -4 h 118360"/>
              <a:gd name="connsiteX14" fmla="*/ 100275 w 100283"/>
              <a:gd name="connsiteY14" fmla="*/ -4 h 1183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283" h="118360">
                <a:moveTo>
                  <a:pt x="100135" y="116666"/>
                </a:moveTo>
                <a:lnTo>
                  <a:pt x="80736" y="116666"/>
                </a:lnTo>
                <a:lnTo>
                  <a:pt x="80736" y="16663"/>
                </a:lnTo>
                <a:lnTo>
                  <a:pt x="52724" y="16663"/>
                </a:lnTo>
                <a:cubicBezTo>
                  <a:pt x="48733" y="44675"/>
                  <a:pt x="45721" y="64704"/>
                  <a:pt x="43340" y="76329"/>
                </a:cubicBezTo>
                <a:cubicBezTo>
                  <a:pt x="41836" y="85101"/>
                  <a:pt x="39491" y="93708"/>
                  <a:pt x="36337" y="102030"/>
                </a:cubicBezTo>
                <a:cubicBezTo>
                  <a:pt x="34416" y="106970"/>
                  <a:pt x="31108" y="111250"/>
                  <a:pt x="26813" y="114355"/>
                </a:cubicBezTo>
                <a:cubicBezTo>
                  <a:pt x="22509" y="117092"/>
                  <a:pt x="17486" y="118482"/>
                  <a:pt x="12387" y="118347"/>
                </a:cubicBezTo>
                <a:cubicBezTo>
                  <a:pt x="8177" y="118434"/>
                  <a:pt x="3984" y="117794"/>
                  <a:pt x="-9" y="116456"/>
                </a:cubicBezTo>
                <a:lnTo>
                  <a:pt x="-9" y="99999"/>
                </a:lnTo>
                <a:cubicBezTo>
                  <a:pt x="2680" y="101367"/>
                  <a:pt x="5659" y="102064"/>
                  <a:pt x="8675" y="102030"/>
                </a:cubicBezTo>
                <a:cubicBezTo>
                  <a:pt x="12516" y="101703"/>
                  <a:pt x="15961" y="99537"/>
                  <a:pt x="17919" y="96218"/>
                </a:cubicBezTo>
                <a:cubicBezTo>
                  <a:pt x="22574" y="86788"/>
                  <a:pt x="25559" y="76623"/>
                  <a:pt x="26743" y="66175"/>
                </a:cubicBezTo>
                <a:cubicBezTo>
                  <a:pt x="29754" y="49998"/>
                  <a:pt x="33116" y="27938"/>
                  <a:pt x="36687" y="-4"/>
                </a:cubicBezTo>
                <a:lnTo>
                  <a:pt x="100275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3" name="Полілінія: фігура 142">
            <a:extLst>
              <a:ext uri="{FF2B5EF4-FFF2-40B4-BE49-F238E27FC236}">
                <a16:creationId xmlns:a16="http://schemas.microsoft.com/office/drawing/2014/main" id="{9352900B-CAD2-4813-BB2F-755095AD79AD}"/>
              </a:ext>
            </a:extLst>
          </xdr:cNvPr>
          <xdr:cNvSpPr/>
        </xdr:nvSpPr>
        <xdr:spPr>
          <a:xfrm>
            <a:off x="1569815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8059 w 98742"/>
              <a:gd name="connsiteY11" fmla="*/ 90825 h 116880"/>
              <a:gd name="connsiteX12" fmla="*/ 18059 w 98742"/>
              <a:gd name="connsiteY12" fmla="*/ 90825 h 116880"/>
              <a:gd name="connsiteX13" fmla="*/ 22331 w 98742"/>
              <a:gd name="connsiteY13" fmla="*/ 83822 h 116880"/>
              <a:gd name="connsiteX14" fmla="*/ 76324 w 98742"/>
              <a:gd name="connsiteY14" fmla="*/ 136 h 116880"/>
              <a:gd name="connsiteX15" fmla="*/ 9859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67" y="26607"/>
                  <a:pt x="78416" y="28955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27" y="79722"/>
                  <a:pt x="18616" y="85288"/>
                  <a:pt x="18059" y="90825"/>
                </a:cubicBezTo>
                <a:lnTo>
                  <a:pt x="18059" y="90825"/>
                </a:lnTo>
                <a:cubicBezTo>
                  <a:pt x="19362" y="88419"/>
                  <a:pt x="20788" y="86082"/>
                  <a:pt x="22331" y="83822"/>
                </a:cubicBezTo>
                <a:lnTo>
                  <a:pt x="76324" y="136"/>
                </a:lnTo>
                <a:lnTo>
                  <a:pt x="9859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4" name="Полілінія: фігура 143">
            <a:extLst>
              <a:ext uri="{FF2B5EF4-FFF2-40B4-BE49-F238E27FC236}">
                <a16:creationId xmlns:a16="http://schemas.microsoft.com/office/drawing/2014/main" id="{BB48AFFE-1FF4-41B1-90EA-5B865D35137D}"/>
              </a:ext>
            </a:extLst>
          </xdr:cNvPr>
          <xdr:cNvSpPr/>
        </xdr:nvSpPr>
        <xdr:spPr>
          <a:xfrm>
            <a:off x="1690071" y="391231"/>
            <a:ext cx="88783" cy="120603"/>
          </a:xfrm>
          <a:custGeom>
            <a:avLst/>
            <a:gdLst>
              <a:gd name="connsiteX0" fmla="*/ 88775 w 88783"/>
              <a:gd name="connsiteY0" fmla="*/ 113549 h 120603"/>
              <a:gd name="connsiteX1" fmla="*/ 56001 w 88783"/>
              <a:gd name="connsiteY1" fmla="*/ 120552 h 120603"/>
              <a:gd name="connsiteX2" fmla="*/ 15313 w 88783"/>
              <a:gd name="connsiteY2" fmla="*/ 104515 h 120603"/>
              <a:gd name="connsiteX3" fmla="*/ 47 w 88783"/>
              <a:gd name="connsiteY3" fmla="*/ 62497 h 120603"/>
              <a:gd name="connsiteX4" fmla="*/ 17274 w 88783"/>
              <a:gd name="connsiteY4" fmla="*/ 17327 h 120603"/>
              <a:gd name="connsiteX5" fmla="*/ 60693 w 88783"/>
              <a:gd name="connsiteY5" fmla="*/ 30 h 120603"/>
              <a:gd name="connsiteX6" fmla="*/ 88705 w 88783"/>
              <a:gd name="connsiteY6" fmla="*/ 4862 h 120603"/>
              <a:gd name="connsiteX7" fmla="*/ 88705 w 88783"/>
              <a:gd name="connsiteY7" fmla="*/ 23630 h 120603"/>
              <a:gd name="connsiteX8" fmla="*/ 62654 w 88783"/>
              <a:gd name="connsiteY8" fmla="*/ 16627 h 120603"/>
              <a:gd name="connsiteX9" fmla="*/ 31981 w 88783"/>
              <a:gd name="connsiteY9" fmla="*/ 28742 h 120603"/>
              <a:gd name="connsiteX10" fmla="*/ 20216 w 88783"/>
              <a:gd name="connsiteY10" fmla="*/ 61096 h 120603"/>
              <a:gd name="connsiteX11" fmla="*/ 31210 w 88783"/>
              <a:gd name="connsiteY11" fmla="*/ 91840 h 120603"/>
              <a:gd name="connsiteX12" fmla="*/ 60063 w 88783"/>
              <a:gd name="connsiteY12" fmla="*/ 103255 h 120603"/>
              <a:gd name="connsiteX13" fmla="*/ 88705 w 88783"/>
              <a:gd name="connsiteY13" fmla="*/ 95411 h 1206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3" h="120603">
                <a:moveTo>
                  <a:pt x="88775" y="113549"/>
                </a:moveTo>
                <a:cubicBezTo>
                  <a:pt x="78572" y="118483"/>
                  <a:pt x="67330" y="120885"/>
                  <a:pt x="56001" y="120552"/>
                </a:cubicBezTo>
                <a:cubicBezTo>
                  <a:pt x="40782" y="121193"/>
                  <a:pt x="26002" y="115368"/>
                  <a:pt x="15313" y="104515"/>
                </a:cubicBezTo>
                <a:cubicBezTo>
                  <a:pt x="4880" y="93072"/>
                  <a:pt x="-607" y="77969"/>
                  <a:pt x="47" y="62497"/>
                </a:cubicBezTo>
                <a:cubicBezTo>
                  <a:pt x="-669" y="45712"/>
                  <a:pt x="5563" y="29373"/>
                  <a:pt x="17274" y="17327"/>
                </a:cubicBezTo>
                <a:cubicBezTo>
                  <a:pt x="28714" y="5777"/>
                  <a:pt x="44445" y="-490"/>
                  <a:pt x="60693" y="30"/>
                </a:cubicBezTo>
                <a:cubicBezTo>
                  <a:pt x="70261" y="-266"/>
                  <a:pt x="79789" y="1378"/>
                  <a:pt x="88705" y="4862"/>
                </a:cubicBezTo>
                <a:lnTo>
                  <a:pt x="88705" y="23630"/>
                </a:lnTo>
                <a:cubicBezTo>
                  <a:pt x="80831" y="18943"/>
                  <a:pt x="71817" y="16520"/>
                  <a:pt x="62654" y="16627"/>
                </a:cubicBezTo>
                <a:cubicBezTo>
                  <a:pt x="51182" y="16181"/>
                  <a:pt x="40051" y="20578"/>
                  <a:pt x="31981" y="28742"/>
                </a:cubicBezTo>
                <a:cubicBezTo>
                  <a:pt x="23888" y="37518"/>
                  <a:pt x="19650" y="49172"/>
                  <a:pt x="20216" y="61096"/>
                </a:cubicBezTo>
                <a:cubicBezTo>
                  <a:pt x="19626" y="72401"/>
                  <a:pt x="23585" y="83472"/>
                  <a:pt x="31210" y="91840"/>
                </a:cubicBezTo>
                <a:cubicBezTo>
                  <a:pt x="38777" y="99559"/>
                  <a:pt x="49263" y="103707"/>
                  <a:pt x="60063" y="103255"/>
                </a:cubicBezTo>
                <a:cubicBezTo>
                  <a:pt x="70174" y="103519"/>
                  <a:pt x="80139" y="100791"/>
                  <a:pt x="88705" y="9541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5" name="Полілінія: фігура 144">
            <a:extLst>
              <a:ext uri="{FF2B5EF4-FFF2-40B4-BE49-F238E27FC236}">
                <a16:creationId xmlns:a16="http://schemas.microsoft.com/office/drawing/2014/main" id="{1E01A964-ADC4-46D1-93A6-E3814FA302FF}"/>
              </a:ext>
            </a:extLst>
          </xdr:cNvPr>
          <xdr:cNvSpPr/>
        </xdr:nvSpPr>
        <xdr:spPr>
          <a:xfrm>
            <a:off x="1801265" y="393016"/>
            <a:ext cx="87957" cy="116670"/>
          </a:xfrm>
          <a:custGeom>
            <a:avLst/>
            <a:gdLst>
              <a:gd name="connsiteX0" fmla="*/ 87949 w 87957"/>
              <a:gd name="connsiteY0" fmla="*/ 116666 h 116670"/>
              <a:gd name="connsiteX1" fmla="*/ 62739 w 87957"/>
              <a:gd name="connsiteY1" fmla="*/ 116666 h 116670"/>
              <a:gd name="connsiteX2" fmla="*/ 22471 w 87957"/>
              <a:gd name="connsiteY2" fmla="*/ 63303 h 116670"/>
              <a:gd name="connsiteX3" fmla="*/ 19670 w 87957"/>
              <a:gd name="connsiteY3" fmla="*/ 59242 h 116670"/>
              <a:gd name="connsiteX4" fmla="*/ 19320 w 87957"/>
              <a:gd name="connsiteY4" fmla="*/ 59242 h 116670"/>
              <a:gd name="connsiteX5" fmla="*/ 19320 w 87957"/>
              <a:gd name="connsiteY5" fmla="*/ 116666 h 116670"/>
              <a:gd name="connsiteX6" fmla="*/ -9 w 87957"/>
              <a:gd name="connsiteY6" fmla="*/ 116666 h 116670"/>
              <a:gd name="connsiteX7" fmla="*/ -9 w 87957"/>
              <a:gd name="connsiteY7" fmla="*/ -4 h 116670"/>
              <a:gd name="connsiteX8" fmla="*/ 19320 w 87957"/>
              <a:gd name="connsiteY8" fmla="*/ -4 h 116670"/>
              <a:gd name="connsiteX9" fmla="*/ 19320 w 87957"/>
              <a:gd name="connsiteY9" fmla="*/ 54830 h 116670"/>
              <a:gd name="connsiteX10" fmla="*/ 19670 w 87957"/>
              <a:gd name="connsiteY10" fmla="*/ 54830 h 116670"/>
              <a:gd name="connsiteX11" fmla="*/ 22471 w 87957"/>
              <a:gd name="connsiteY11" fmla="*/ 50838 h 116670"/>
              <a:gd name="connsiteX12" fmla="*/ 61548 w 87957"/>
              <a:gd name="connsiteY12" fmla="*/ -4 h 116670"/>
              <a:gd name="connsiteX13" fmla="*/ 84728 w 87957"/>
              <a:gd name="connsiteY13" fmla="*/ -4 h 116670"/>
              <a:gd name="connsiteX14" fmla="*/ 38928 w 87957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7957" h="116670">
                <a:moveTo>
                  <a:pt x="87949" y="116666"/>
                </a:moveTo>
                <a:lnTo>
                  <a:pt x="62739" y="116666"/>
                </a:lnTo>
                <a:lnTo>
                  <a:pt x="22471" y="63303"/>
                </a:lnTo>
                <a:cubicBezTo>
                  <a:pt x="21439" y="62020"/>
                  <a:pt x="20503" y="60663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79" y="53416"/>
                  <a:pt x="21417" y="52080"/>
                  <a:pt x="2247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6" name="Полілінія: фігура 145">
            <a:extLst>
              <a:ext uri="{FF2B5EF4-FFF2-40B4-BE49-F238E27FC236}">
                <a16:creationId xmlns:a16="http://schemas.microsoft.com/office/drawing/2014/main" id="{C8C50C9A-36C9-408B-830B-A337277E9DDE}"/>
              </a:ext>
            </a:extLst>
          </xdr:cNvPr>
          <xdr:cNvSpPr/>
        </xdr:nvSpPr>
        <xdr:spPr>
          <a:xfrm>
            <a:off x="1890343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352 w 108476"/>
              <a:gd name="connsiteY8" fmla="*/ 70867 h 116670"/>
              <a:gd name="connsiteX9" fmla="*/ 55175 w 108476"/>
              <a:gd name="connsiteY9" fmla="*/ 24367 h 116670"/>
              <a:gd name="connsiteX10" fmla="*/ 53635 w 108476"/>
              <a:gd name="connsiteY10" fmla="*/ 17364 h 116670"/>
              <a:gd name="connsiteX11" fmla="*/ 53284 w 108476"/>
              <a:gd name="connsiteY11" fmla="*/ 17364 h 116670"/>
              <a:gd name="connsiteX12" fmla="*/ 51674 w 108476"/>
              <a:gd name="connsiteY12" fmla="*/ 24367 h 116670"/>
              <a:gd name="connsiteX13" fmla="*/ 3563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352" y="70867"/>
                </a:moveTo>
                <a:lnTo>
                  <a:pt x="55175" y="24367"/>
                </a:lnTo>
                <a:cubicBezTo>
                  <a:pt x="54486" y="22074"/>
                  <a:pt x="53971" y="19733"/>
                  <a:pt x="53635" y="17364"/>
                </a:cubicBezTo>
                <a:lnTo>
                  <a:pt x="53284" y="17364"/>
                </a:lnTo>
                <a:cubicBezTo>
                  <a:pt x="52912" y="19733"/>
                  <a:pt x="52374" y="22073"/>
                  <a:pt x="51674" y="24367"/>
                </a:cubicBezTo>
                <a:lnTo>
                  <a:pt x="3563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7" name="Полілінія: фігура 146">
            <a:extLst>
              <a:ext uri="{FF2B5EF4-FFF2-40B4-BE49-F238E27FC236}">
                <a16:creationId xmlns:a16="http://schemas.microsoft.com/office/drawing/2014/main" id="{506DBA01-6FBD-458F-84B4-F6F4F92FAD3C}"/>
              </a:ext>
            </a:extLst>
          </xdr:cNvPr>
          <xdr:cNvSpPr/>
        </xdr:nvSpPr>
        <xdr:spPr>
          <a:xfrm>
            <a:off x="2014576" y="392949"/>
            <a:ext cx="78813" cy="117053"/>
          </a:xfrm>
          <a:custGeom>
            <a:avLst/>
            <a:gdLst>
              <a:gd name="connsiteX0" fmla="*/ -9 w 78813"/>
              <a:gd name="connsiteY0" fmla="*/ 116733 h 117053"/>
              <a:gd name="connsiteX1" fmla="*/ -9 w 78813"/>
              <a:gd name="connsiteY1" fmla="*/ 62 h 117053"/>
              <a:gd name="connsiteX2" fmla="*/ 36967 w 78813"/>
              <a:gd name="connsiteY2" fmla="*/ 62 h 117053"/>
              <a:gd name="connsiteX3" fmla="*/ 63789 w 78813"/>
              <a:gd name="connsiteY3" fmla="*/ 7486 h 117053"/>
              <a:gd name="connsiteX4" fmla="*/ 73663 w 78813"/>
              <a:gd name="connsiteY4" fmla="*/ 26744 h 117053"/>
              <a:gd name="connsiteX5" fmla="*/ 68061 w 78813"/>
              <a:gd name="connsiteY5" fmla="*/ 43971 h 117053"/>
              <a:gd name="connsiteX6" fmla="*/ 52514 w 78813"/>
              <a:gd name="connsiteY6" fmla="*/ 54406 h 117053"/>
              <a:gd name="connsiteX7" fmla="*/ 52514 w 78813"/>
              <a:gd name="connsiteY7" fmla="*/ 54406 h 117053"/>
              <a:gd name="connsiteX8" fmla="*/ 71772 w 78813"/>
              <a:gd name="connsiteY8" fmla="*/ 63930 h 117053"/>
              <a:gd name="connsiteX9" fmla="*/ 78775 w 78813"/>
              <a:gd name="connsiteY9" fmla="*/ 83468 h 117053"/>
              <a:gd name="connsiteX10" fmla="*/ 66940 w 78813"/>
              <a:gd name="connsiteY10" fmla="*/ 107699 h 117053"/>
              <a:gd name="connsiteX11" fmla="*/ 37177 w 78813"/>
              <a:gd name="connsiteY11" fmla="*/ 117013 h 117053"/>
              <a:gd name="connsiteX12" fmla="*/ 19250 w 78813"/>
              <a:gd name="connsiteY12" fmla="*/ 15609 h 117053"/>
              <a:gd name="connsiteX13" fmla="*/ 19250 w 78813"/>
              <a:gd name="connsiteY13" fmla="*/ 48803 h 117053"/>
              <a:gd name="connsiteX14" fmla="*/ 31785 w 78813"/>
              <a:gd name="connsiteY14" fmla="*/ 48803 h 117053"/>
              <a:gd name="connsiteX15" fmla="*/ 47612 w 78813"/>
              <a:gd name="connsiteY15" fmla="*/ 44041 h 117053"/>
              <a:gd name="connsiteX16" fmla="*/ 53355 w 78813"/>
              <a:gd name="connsiteY16" fmla="*/ 30596 h 117053"/>
              <a:gd name="connsiteX17" fmla="*/ 33326 w 78813"/>
              <a:gd name="connsiteY17" fmla="*/ 15609 h 117053"/>
              <a:gd name="connsiteX18" fmla="*/ 19250 w 78813"/>
              <a:gd name="connsiteY18" fmla="*/ 64630 h 117053"/>
              <a:gd name="connsiteX19" fmla="*/ 19250 w 78813"/>
              <a:gd name="connsiteY19" fmla="*/ 101536 h 117053"/>
              <a:gd name="connsiteX20" fmla="*/ 35777 w 78813"/>
              <a:gd name="connsiteY20" fmla="*/ 101536 h 117053"/>
              <a:gd name="connsiteX21" fmla="*/ 52514 w 78813"/>
              <a:gd name="connsiteY21" fmla="*/ 96564 h 117053"/>
              <a:gd name="connsiteX22" fmla="*/ 58397 w 78813"/>
              <a:gd name="connsiteY22" fmla="*/ 82558 h 117053"/>
              <a:gd name="connsiteX23" fmla="*/ 33256 w 78813"/>
              <a:gd name="connsiteY23" fmla="*/ 64420 h 1170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78813" h="117053">
                <a:moveTo>
                  <a:pt x="-9" y="116733"/>
                </a:moveTo>
                <a:lnTo>
                  <a:pt x="-9" y="62"/>
                </a:lnTo>
                <a:lnTo>
                  <a:pt x="36967" y="62"/>
                </a:lnTo>
                <a:cubicBezTo>
                  <a:pt x="46479" y="-463"/>
                  <a:pt x="55901" y="2145"/>
                  <a:pt x="63789" y="7486"/>
                </a:cubicBezTo>
                <a:cubicBezTo>
                  <a:pt x="70088" y="11855"/>
                  <a:pt x="73792" y="19079"/>
                  <a:pt x="73663" y="26744"/>
                </a:cubicBezTo>
                <a:cubicBezTo>
                  <a:pt x="73799" y="32955"/>
                  <a:pt x="71824" y="39028"/>
                  <a:pt x="68061" y="43971"/>
                </a:cubicBezTo>
                <a:cubicBezTo>
                  <a:pt x="64136" y="49031"/>
                  <a:pt x="58684" y="52691"/>
                  <a:pt x="52514" y="54406"/>
                </a:cubicBezTo>
                <a:lnTo>
                  <a:pt x="52514" y="54406"/>
                </a:lnTo>
                <a:cubicBezTo>
                  <a:pt x="59881" y="55124"/>
                  <a:pt x="66730" y="58511"/>
                  <a:pt x="71772" y="63930"/>
                </a:cubicBezTo>
                <a:cubicBezTo>
                  <a:pt x="76594" y="69263"/>
                  <a:pt x="79111" y="76287"/>
                  <a:pt x="78775" y="83468"/>
                </a:cubicBezTo>
                <a:cubicBezTo>
                  <a:pt x="78983" y="92984"/>
                  <a:pt x="74574" y="102013"/>
                  <a:pt x="66940" y="107699"/>
                </a:cubicBezTo>
                <a:cubicBezTo>
                  <a:pt x="58393" y="114147"/>
                  <a:pt x="47876" y="117438"/>
                  <a:pt x="37177" y="117013"/>
                </a:cubicBezTo>
                <a:close/>
                <a:moveTo>
                  <a:pt x="19250" y="15609"/>
                </a:moveTo>
                <a:lnTo>
                  <a:pt x="19250" y="48803"/>
                </a:lnTo>
                <a:lnTo>
                  <a:pt x="31785" y="48803"/>
                </a:lnTo>
                <a:cubicBezTo>
                  <a:pt x="37456" y="49120"/>
                  <a:pt x="43058" y="47434"/>
                  <a:pt x="47612" y="44041"/>
                </a:cubicBezTo>
                <a:cubicBezTo>
                  <a:pt x="51504" y="40689"/>
                  <a:pt x="53624" y="35725"/>
                  <a:pt x="53355" y="30596"/>
                </a:cubicBezTo>
                <a:cubicBezTo>
                  <a:pt x="53354" y="20581"/>
                  <a:pt x="46702" y="15609"/>
                  <a:pt x="33326" y="15609"/>
                </a:cubicBezTo>
                <a:close/>
                <a:moveTo>
                  <a:pt x="19250" y="64630"/>
                </a:moveTo>
                <a:lnTo>
                  <a:pt x="19250" y="101536"/>
                </a:lnTo>
                <a:lnTo>
                  <a:pt x="35777" y="101536"/>
                </a:lnTo>
                <a:cubicBezTo>
                  <a:pt x="41767" y="101901"/>
                  <a:pt x="47694" y="100140"/>
                  <a:pt x="52514" y="96564"/>
                </a:cubicBezTo>
                <a:cubicBezTo>
                  <a:pt x="56539" y="93059"/>
                  <a:pt x="58711" y="87886"/>
                  <a:pt x="58397" y="82558"/>
                </a:cubicBezTo>
                <a:cubicBezTo>
                  <a:pt x="58397" y="70466"/>
                  <a:pt x="50016" y="64420"/>
                  <a:pt x="33256" y="64420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8" name="Полілінія: фігура 147">
            <a:extLst>
              <a:ext uri="{FF2B5EF4-FFF2-40B4-BE49-F238E27FC236}">
                <a16:creationId xmlns:a16="http://schemas.microsoft.com/office/drawing/2014/main" id="{16D3B8D8-BC47-4FB5-A153-2798004F4FE5}"/>
              </a:ext>
            </a:extLst>
          </xdr:cNvPr>
          <xdr:cNvSpPr/>
        </xdr:nvSpPr>
        <xdr:spPr>
          <a:xfrm>
            <a:off x="2115210" y="393016"/>
            <a:ext cx="88238" cy="116670"/>
          </a:xfrm>
          <a:custGeom>
            <a:avLst/>
            <a:gdLst>
              <a:gd name="connsiteX0" fmla="*/ 88230 w 88238"/>
              <a:gd name="connsiteY0" fmla="*/ 116666 h 116670"/>
              <a:gd name="connsiteX1" fmla="*/ 63019 w 88238"/>
              <a:gd name="connsiteY1" fmla="*/ 116666 h 116670"/>
              <a:gd name="connsiteX2" fmla="*/ 22401 w 88238"/>
              <a:gd name="connsiteY2" fmla="*/ 63303 h 116670"/>
              <a:gd name="connsiteX3" fmla="*/ 19670 w 88238"/>
              <a:gd name="connsiteY3" fmla="*/ 59242 h 116670"/>
              <a:gd name="connsiteX4" fmla="*/ 19320 w 88238"/>
              <a:gd name="connsiteY4" fmla="*/ 59242 h 116670"/>
              <a:gd name="connsiteX5" fmla="*/ 19320 w 88238"/>
              <a:gd name="connsiteY5" fmla="*/ 116666 h 116670"/>
              <a:gd name="connsiteX6" fmla="*/ -9 w 88238"/>
              <a:gd name="connsiteY6" fmla="*/ 116666 h 116670"/>
              <a:gd name="connsiteX7" fmla="*/ -9 w 88238"/>
              <a:gd name="connsiteY7" fmla="*/ -4 h 116670"/>
              <a:gd name="connsiteX8" fmla="*/ 19320 w 88238"/>
              <a:gd name="connsiteY8" fmla="*/ -4 h 116670"/>
              <a:gd name="connsiteX9" fmla="*/ 19320 w 88238"/>
              <a:gd name="connsiteY9" fmla="*/ 54830 h 116670"/>
              <a:gd name="connsiteX10" fmla="*/ 19670 w 88238"/>
              <a:gd name="connsiteY10" fmla="*/ 54830 h 116670"/>
              <a:gd name="connsiteX11" fmla="*/ 22401 w 88238"/>
              <a:gd name="connsiteY11" fmla="*/ 50838 h 116670"/>
              <a:gd name="connsiteX12" fmla="*/ 61548 w 88238"/>
              <a:gd name="connsiteY12" fmla="*/ -4 h 116670"/>
              <a:gd name="connsiteX13" fmla="*/ 84728 w 88238"/>
              <a:gd name="connsiteY13" fmla="*/ -4 h 116670"/>
              <a:gd name="connsiteX14" fmla="*/ 38928 w 88238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8238" h="116670">
                <a:moveTo>
                  <a:pt x="88230" y="116666"/>
                </a:moveTo>
                <a:lnTo>
                  <a:pt x="63019" y="116666"/>
                </a:lnTo>
                <a:lnTo>
                  <a:pt x="22401" y="63303"/>
                </a:lnTo>
                <a:cubicBezTo>
                  <a:pt x="21357" y="62045"/>
                  <a:pt x="20442" y="60684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52" y="53416"/>
                  <a:pt x="21366" y="52079"/>
                  <a:pt x="2240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9" name="Полілінія: фігура 148">
            <a:extLst>
              <a:ext uri="{FF2B5EF4-FFF2-40B4-BE49-F238E27FC236}">
                <a16:creationId xmlns:a16="http://schemas.microsoft.com/office/drawing/2014/main" id="{503D9C3B-A783-4EAE-86D6-A63B233F1B20}"/>
              </a:ext>
            </a:extLst>
          </xdr:cNvPr>
          <xdr:cNvSpPr/>
        </xdr:nvSpPr>
        <xdr:spPr>
          <a:xfrm>
            <a:off x="2202327" y="390987"/>
            <a:ext cx="112355" cy="120724"/>
          </a:xfrm>
          <a:custGeom>
            <a:avLst/>
            <a:gdLst>
              <a:gd name="connsiteX0" fmla="*/ 55596 w 112355"/>
              <a:gd name="connsiteY0" fmla="*/ 120656 h 120724"/>
              <a:gd name="connsiteX1" fmla="*/ 15259 w 112355"/>
              <a:gd name="connsiteY1" fmla="*/ 104269 h 120724"/>
              <a:gd name="connsiteX2" fmla="*/ 62 w 112355"/>
              <a:gd name="connsiteY2" fmla="*/ 61761 h 120724"/>
              <a:gd name="connsiteX3" fmla="*/ 15749 w 112355"/>
              <a:gd name="connsiteY3" fmla="*/ 16872 h 120724"/>
              <a:gd name="connsiteX4" fmla="*/ 57767 w 112355"/>
              <a:gd name="connsiteY4" fmla="*/ 64 h 120724"/>
              <a:gd name="connsiteX5" fmla="*/ 97614 w 112355"/>
              <a:gd name="connsiteY5" fmla="*/ 16381 h 120724"/>
              <a:gd name="connsiteX6" fmla="*/ 112250 w 112355"/>
              <a:gd name="connsiteY6" fmla="*/ 58890 h 120724"/>
              <a:gd name="connsiteX7" fmla="*/ 96913 w 112355"/>
              <a:gd name="connsiteY7" fmla="*/ 104059 h 120724"/>
              <a:gd name="connsiteX8" fmla="*/ 55596 w 112355"/>
              <a:gd name="connsiteY8" fmla="*/ 120656 h 120724"/>
              <a:gd name="connsiteX9" fmla="*/ 56716 w 112355"/>
              <a:gd name="connsiteY9" fmla="*/ 16872 h 120724"/>
              <a:gd name="connsiteX10" fmla="*/ 30665 w 112355"/>
              <a:gd name="connsiteY10" fmla="*/ 28847 h 120724"/>
              <a:gd name="connsiteX11" fmla="*/ 20581 w 112355"/>
              <a:gd name="connsiteY11" fmla="*/ 60500 h 120724"/>
              <a:gd name="connsiteX12" fmla="*/ 30385 w 112355"/>
              <a:gd name="connsiteY12" fmla="*/ 91804 h 120724"/>
              <a:gd name="connsiteX13" fmla="*/ 55596 w 112355"/>
              <a:gd name="connsiteY13" fmla="*/ 103709 h 120724"/>
              <a:gd name="connsiteX14" fmla="*/ 82067 w 112355"/>
              <a:gd name="connsiteY14" fmla="*/ 92434 h 120724"/>
              <a:gd name="connsiteX15" fmla="*/ 91732 w 112355"/>
              <a:gd name="connsiteY15" fmla="*/ 60780 h 120724"/>
              <a:gd name="connsiteX16" fmla="*/ 82348 w 112355"/>
              <a:gd name="connsiteY16" fmla="*/ 28497 h 120724"/>
              <a:gd name="connsiteX17" fmla="*/ 56716 w 112355"/>
              <a:gd name="connsiteY17" fmla="*/ 16871 h 120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355" h="120724">
                <a:moveTo>
                  <a:pt x="55596" y="120656"/>
                </a:moveTo>
                <a:cubicBezTo>
                  <a:pt x="40406" y="121324"/>
                  <a:pt x="25679" y="115341"/>
                  <a:pt x="15259" y="104269"/>
                </a:cubicBezTo>
                <a:cubicBezTo>
                  <a:pt x="4841" y="92625"/>
                  <a:pt x="-613" y="77370"/>
                  <a:pt x="62" y="61761"/>
                </a:cubicBezTo>
                <a:cubicBezTo>
                  <a:pt x="-711" y="45332"/>
                  <a:pt x="4911" y="29243"/>
                  <a:pt x="15749" y="16872"/>
                </a:cubicBezTo>
                <a:cubicBezTo>
                  <a:pt x="26634" y="5411"/>
                  <a:pt x="41980" y="-728"/>
                  <a:pt x="57767" y="64"/>
                </a:cubicBezTo>
                <a:cubicBezTo>
                  <a:pt x="72800" y="-609"/>
                  <a:pt x="87370" y="5357"/>
                  <a:pt x="97614" y="16381"/>
                </a:cubicBezTo>
                <a:cubicBezTo>
                  <a:pt x="107816" y="28119"/>
                  <a:pt x="113063" y="43359"/>
                  <a:pt x="112250" y="58890"/>
                </a:cubicBezTo>
                <a:cubicBezTo>
                  <a:pt x="113156" y="75361"/>
                  <a:pt x="107661" y="91545"/>
                  <a:pt x="96913" y="104059"/>
                </a:cubicBezTo>
                <a:cubicBezTo>
                  <a:pt x="86223" y="115356"/>
                  <a:pt x="71130" y="121418"/>
                  <a:pt x="55596" y="120656"/>
                </a:cubicBezTo>
                <a:close/>
                <a:moveTo>
                  <a:pt x="56716" y="16872"/>
                </a:moveTo>
                <a:cubicBezTo>
                  <a:pt x="46646" y="16609"/>
                  <a:pt x="37023" y="21033"/>
                  <a:pt x="30665" y="28847"/>
                </a:cubicBezTo>
                <a:cubicBezTo>
                  <a:pt x="23568" y="37821"/>
                  <a:pt x="19982" y="49074"/>
                  <a:pt x="20581" y="60500"/>
                </a:cubicBezTo>
                <a:cubicBezTo>
                  <a:pt x="20045" y="71766"/>
                  <a:pt x="23518" y="82857"/>
                  <a:pt x="30385" y="91804"/>
                </a:cubicBezTo>
                <a:cubicBezTo>
                  <a:pt x="36474" y="99485"/>
                  <a:pt x="45796" y="103887"/>
                  <a:pt x="55596" y="103709"/>
                </a:cubicBezTo>
                <a:cubicBezTo>
                  <a:pt x="65676" y="104179"/>
                  <a:pt x="75422" y="100029"/>
                  <a:pt x="82067" y="92434"/>
                </a:cubicBezTo>
                <a:cubicBezTo>
                  <a:pt x="88992" y="83389"/>
                  <a:pt x="92423" y="72151"/>
                  <a:pt x="91732" y="60780"/>
                </a:cubicBezTo>
                <a:cubicBezTo>
                  <a:pt x="92459" y="49255"/>
                  <a:pt x="89140" y="37837"/>
                  <a:pt x="82348" y="28497"/>
                </a:cubicBezTo>
                <a:cubicBezTo>
                  <a:pt x="76091" y="20828"/>
                  <a:pt x="66608" y="16526"/>
                  <a:pt x="56716" y="1687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0" name="Полілінія: фігура 149">
            <a:extLst>
              <a:ext uri="{FF2B5EF4-FFF2-40B4-BE49-F238E27FC236}">
                <a16:creationId xmlns:a16="http://schemas.microsoft.com/office/drawing/2014/main" id="{3689ECDF-3CE9-4D3E-8DE5-955D9B98446B}"/>
              </a:ext>
            </a:extLst>
          </xdr:cNvPr>
          <xdr:cNvSpPr/>
        </xdr:nvSpPr>
        <xdr:spPr>
          <a:xfrm>
            <a:off x="2328521" y="391074"/>
            <a:ext cx="76492" cy="120668"/>
          </a:xfrm>
          <a:custGeom>
            <a:avLst/>
            <a:gdLst>
              <a:gd name="connsiteX0" fmla="*/ -9 w 76492"/>
              <a:gd name="connsiteY0" fmla="*/ 114057 h 120668"/>
              <a:gd name="connsiteX1" fmla="*/ -9 w 76492"/>
              <a:gd name="connsiteY1" fmla="*/ 95499 h 120668"/>
              <a:gd name="connsiteX2" fmla="*/ 31225 w 76492"/>
              <a:gd name="connsiteY2" fmla="*/ 105233 h 120668"/>
              <a:gd name="connsiteX3" fmla="*/ 49503 w 76492"/>
              <a:gd name="connsiteY3" fmla="*/ 99910 h 120668"/>
              <a:gd name="connsiteX4" fmla="*/ 56506 w 76492"/>
              <a:gd name="connsiteY4" fmla="*/ 85904 h 120668"/>
              <a:gd name="connsiteX5" fmla="*/ 28914 w 76492"/>
              <a:gd name="connsiteY5" fmla="*/ 66436 h 120668"/>
              <a:gd name="connsiteX6" fmla="*/ 15468 w 76492"/>
              <a:gd name="connsiteY6" fmla="*/ 66436 h 120668"/>
              <a:gd name="connsiteX7" fmla="*/ 15468 w 76492"/>
              <a:gd name="connsiteY7" fmla="*/ 51029 h 120668"/>
              <a:gd name="connsiteX8" fmla="*/ 28074 w 76492"/>
              <a:gd name="connsiteY8" fmla="*/ 51029 h 120668"/>
              <a:gd name="connsiteX9" fmla="*/ 46211 w 76492"/>
              <a:gd name="connsiteY9" fmla="*/ 46127 h 120668"/>
              <a:gd name="connsiteX10" fmla="*/ 52654 w 76492"/>
              <a:gd name="connsiteY10" fmla="*/ 32121 h 120668"/>
              <a:gd name="connsiteX11" fmla="*/ 47192 w 76492"/>
              <a:gd name="connsiteY11" fmla="*/ 19866 h 120668"/>
              <a:gd name="connsiteX12" fmla="*/ 32276 w 76492"/>
              <a:gd name="connsiteY12" fmla="*/ 15244 h 120668"/>
              <a:gd name="connsiteX13" fmla="*/ 4263 w 76492"/>
              <a:gd name="connsiteY13" fmla="*/ 24068 h 120668"/>
              <a:gd name="connsiteX14" fmla="*/ 4263 w 76492"/>
              <a:gd name="connsiteY14" fmla="*/ 7050 h 120668"/>
              <a:gd name="connsiteX15" fmla="*/ 35357 w 76492"/>
              <a:gd name="connsiteY15" fmla="*/ 47 h 120668"/>
              <a:gd name="connsiteX16" fmla="*/ 62458 w 76492"/>
              <a:gd name="connsiteY16" fmla="*/ 8031 h 120668"/>
              <a:gd name="connsiteX17" fmla="*/ 72543 w 76492"/>
              <a:gd name="connsiteY17" fmla="*/ 29040 h 120668"/>
              <a:gd name="connsiteX18" fmla="*/ 50063 w 76492"/>
              <a:gd name="connsiteY18" fmla="*/ 57472 h 120668"/>
              <a:gd name="connsiteX19" fmla="*/ 50063 w 76492"/>
              <a:gd name="connsiteY19" fmla="*/ 57472 h 120668"/>
              <a:gd name="connsiteX20" fmla="*/ 69461 w 76492"/>
              <a:gd name="connsiteY20" fmla="*/ 66786 h 120668"/>
              <a:gd name="connsiteX21" fmla="*/ 76465 w 76492"/>
              <a:gd name="connsiteY21" fmla="*/ 85484 h 120668"/>
              <a:gd name="connsiteX22" fmla="*/ 64489 w 76492"/>
              <a:gd name="connsiteY22" fmla="*/ 111045 h 120668"/>
              <a:gd name="connsiteX23" fmla="*/ 31785 w 76492"/>
              <a:gd name="connsiteY23" fmla="*/ 120569 h 120668"/>
              <a:gd name="connsiteX24" fmla="*/ -9 w 76492"/>
              <a:gd name="connsiteY24" fmla="*/ 114057 h 120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76492" h="120668">
                <a:moveTo>
                  <a:pt x="-9" y="114057"/>
                </a:moveTo>
                <a:lnTo>
                  <a:pt x="-9" y="95499"/>
                </a:lnTo>
                <a:cubicBezTo>
                  <a:pt x="9101" y="101986"/>
                  <a:pt x="20043" y="105396"/>
                  <a:pt x="31225" y="105233"/>
                </a:cubicBezTo>
                <a:cubicBezTo>
                  <a:pt x="37745" y="105583"/>
                  <a:pt x="44190" y="103706"/>
                  <a:pt x="49503" y="99910"/>
                </a:cubicBezTo>
                <a:cubicBezTo>
                  <a:pt x="53929" y="96619"/>
                  <a:pt x="56528" y="91420"/>
                  <a:pt x="56506" y="85904"/>
                </a:cubicBezTo>
                <a:cubicBezTo>
                  <a:pt x="56506" y="72879"/>
                  <a:pt x="47262" y="66436"/>
                  <a:pt x="28914" y="66436"/>
                </a:cubicBezTo>
                <a:lnTo>
                  <a:pt x="15468" y="66436"/>
                </a:lnTo>
                <a:lnTo>
                  <a:pt x="15468" y="51029"/>
                </a:lnTo>
                <a:lnTo>
                  <a:pt x="28074" y="51029"/>
                </a:lnTo>
                <a:cubicBezTo>
                  <a:pt x="34492" y="51412"/>
                  <a:pt x="40860" y="49691"/>
                  <a:pt x="46211" y="46127"/>
                </a:cubicBezTo>
                <a:cubicBezTo>
                  <a:pt x="50568" y="42831"/>
                  <a:pt x="52987" y="37574"/>
                  <a:pt x="52654" y="32121"/>
                </a:cubicBezTo>
                <a:cubicBezTo>
                  <a:pt x="52833" y="27410"/>
                  <a:pt x="50815" y="22882"/>
                  <a:pt x="47192" y="19866"/>
                </a:cubicBezTo>
                <a:cubicBezTo>
                  <a:pt x="42938" y="16581"/>
                  <a:pt x="37642" y="14940"/>
                  <a:pt x="32276" y="15244"/>
                </a:cubicBezTo>
                <a:cubicBezTo>
                  <a:pt x="22279" y="15402"/>
                  <a:pt x="12546" y="18468"/>
                  <a:pt x="4263" y="24068"/>
                </a:cubicBezTo>
                <a:lnTo>
                  <a:pt x="4263" y="7050"/>
                </a:lnTo>
                <a:cubicBezTo>
                  <a:pt x="13902" y="2215"/>
                  <a:pt x="24576" y="-189"/>
                  <a:pt x="35357" y="47"/>
                </a:cubicBezTo>
                <a:cubicBezTo>
                  <a:pt x="45033" y="-426"/>
                  <a:pt x="54584" y="2388"/>
                  <a:pt x="62458" y="8031"/>
                </a:cubicBezTo>
                <a:cubicBezTo>
                  <a:pt x="69012" y="12997"/>
                  <a:pt x="72767" y="20820"/>
                  <a:pt x="72543" y="29040"/>
                </a:cubicBezTo>
                <a:cubicBezTo>
                  <a:pt x="73455" y="42881"/>
                  <a:pt x="63742" y="55166"/>
                  <a:pt x="50063" y="57472"/>
                </a:cubicBezTo>
                <a:lnTo>
                  <a:pt x="50063" y="57472"/>
                </a:lnTo>
                <a:cubicBezTo>
                  <a:pt x="57459" y="58069"/>
                  <a:pt x="64371" y="61387"/>
                  <a:pt x="69461" y="66786"/>
                </a:cubicBezTo>
                <a:cubicBezTo>
                  <a:pt x="74173" y="71850"/>
                  <a:pt x="76691" y="78571"/>
                  <a:pt x="76465" y="85484"/>
                </a:cubicBezTo>
                <a:cubicBezTo>
                  <a:pt x="76816" y="95435"/>
                  <a:pt x="72360" y="104947"/>
                  <a:pt x="64489" y="111045"/>
                </a:cubicBezTo>
                <a:cubicBezTo>
                  <a:pt x="54985" y="117840"/>
                  <a:pt x="43452" y="121198"/>
                  <a:pt x="31785" y="120569"/>
                </a:cubicBezTo>
                <a:cubicBezTo>
                  <a:pt x="20803" y="121169"/>
                  <a:pt x="9853" y="118926"/>
                  <a:pt x="-9" y="114057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1" name="Полілінія: фігура 150">
            <a:extLst>
              <a:ext uri="{FF2B5EF4-FFF2-40B4-BE49-F238E27FC236}">
                <a16:creationId xmlns:a16="http://schemas.microsoft.com/office/drawing/2014/main" id="{0421B339-F9FE-4AD7-886B-9D0048895F7D}"/>
              </a:ext>
            </a:extLst>
          </xdr:cNvPr>
          <xdr:cNvSpPr/>
        </xdr:nvSpPr>
        <xdr:spPr>
          <a:xfrm>
            <a:off x="2414659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632 w 108476"/>
              <a:gd name="connsiteY8" fmla="*/ 70867 h 116670"/>
              <a:gd name="connsiteX9" fmla="*/ 55455 w 108476"/>
              <a:gd name="connsiteY9" fmla="*/ 24647 h 116670"/>
              <a:gd name="connsiteX10" fmla="*/ 53915 w 108476"/>
              <a:gd name="connsiteY10" fmla="*/ 17644 h 116670"/>
              <a:gd name="connsiteX11" fmla="*/ 53354 w 108476"/>
              <a:gd name="connsiteY11" fmla="*/ 17644 h 116670"/>
              <a:gd name="connsiteX12" fmla="*/ 51744 w 108476"/>
              <a:gd name="connsiteY12" fmla="*/ 24647 h 116670"/>
              <a:gd name="connsiteX13" fmla="*/ 3591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632" y="70867"/>
                </a:moveTo>
                <a:lnTo>
                  <a:pt x="55455" y="24647"/>
                </a:lnTo>
                <a:cubicBezTo>
                  <a:pt x="54798" y="22346"/>
                  <a:pt x="54283" y="20008"/>
                  <a:pt x="53915" y="17644"/>
                </a:cubicBezTo>
                <a:lnTo>
                  <a:pt x="53354" y="17644"/>
                </a:lnTo>
                <a:cubicBezTo>
                  <a:pt x="53014" y="20019"/>
                  <a:pt x="52475" y="22361"/>
                  <a:pt x="51744" y="24647"/>
                </a:cubicBezTo>
                <a:lnTo>
                  <a:pt x="3591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2" name="Полілінія: фігура 151">
            <a:extLst>
              <a:ext uri="{FF2B5EF4-FFF2-40B4-BE49-F238E27FC236}">
                <a16:creationId xmlns:a16="http://schemas.microsoft.com/office/drawing/2014/main" id="{2D71AE20-C651-4912-93D7-C65DF199255D}"/>
              </a:ext>
            </a:extLst>
          </xdr:cNvPr>
          <xdr:cNvSpPr/>
        </xdr:nvSpPr>
        <xdr:spPr>
          <a:xfrm>
            <a:off x="2526147" y="393016"/>
            <a:ext cx="100213" cy="116670"/>
          </a:xfrm>
          <a:custGeom>
            <a:avLst/>
            <a:gdLst>
              <a:gd name="connsiteX0" fmla="*/ 100205 w 100213"/>
              <a:gd name="connsiteY0" fmla="*/ 116666 h 116670"/>
              <a:gd name="connsiteX1" fmla="*/ 77025 w 100213"/>
              <a:gd name="connsiteY1" fmla="*/ 116666 h 116670"/>
              <a:gd name="connsiteX2" fmla="*/ 53145 w 100213"/>
              <a:gd name="connsiteY2" fmla="*/ 73878 h 116670"/>
              <a:gd name="connsiteX3" fmla="*/ 50764 w 100213"/>
              <a:gd name="connsiteY3" fmla="*/ 68346 h 116670"/>
              <a:gd name="connsiteX4" fmla="*/ 50413 w 100213"/>
              <a:gd name="connsiteY4" fmla="*/ 68346 h 116670"/>
              <a:gd name="connsiteX5" fmla="*/ 47962 w 100213"/>
              <a:gd name="connsiteY5" fmla="*/ 73878 h 116670"/>
              <a:gd name="connsiteX6" fmla="*/ 23312 w 100213"/>
              <a:gd name="connsiteY6" fmla="*/ 116666 h 116670"/>
              <a:gd name="connsiteX7" fmla="*/ -9 w 100213"/>
              <a:gd name="connsiteY7" fmla="*/ 116666 h 116670"/>
              <a:gd name="connsiteX8" fmla="*/ 38228 w 100213"/>
              <a:gd name="connsiteY8" fmla="*/ 57981 h 116670"/>
              <a:gd name="connsiteX9" fmla="*/ 3213 w 100213"/>
              <a:gd name="connsiteY9" fmla="*/ -4 h 116670"/>
              <a:gd name="connsiteX10" fmla="*/ 26883 w 100213"/>
              <a:gd name="connsiteY10" fmla="*/ -4 h 116670"/>
              <a:gd name="connsiteX11" fmla="*/ 47892 w 100213"/>
              <a:gd name="connsiteY11" fmla="*/ 39353 h 116670"/>
              <a:gd name="connsiteX12" fmla="*/ 51534 w 100213"/>
              <a:gd name="connsiteY12" fmla="*/ 47196 h 116670"/>
              <a:gd name="connsiteX13" fmla="*/ 51534 w 100213"/>
              <a:gd name="connsiteY13" fmla="*/ 47196 h 116670"/>
              <a:gd name="connsiteX14" fmla="*/ 55595 w 100213"/>
              <a:gd name="connsiteY14" fmla="*/ 39073 h 116670"/>
              <a:gd name="connsiteX15" fmla="*/ 77445 w 100213"/>
              <a:gd name="connsiteY15" fmla="*/ -4 h 116670"/>
              <a:gd name="connsiteX16" fmla="*/ 99294 w 100213"/>
              <a:gd name="connsiteY16" fmla="*/ -4 h 116670"/>
              <a:gd name="connsiteX17" fmla="*/ 63299 w 100213"/>
              <a:gd name="connsiteY17" fmla="*/ 57841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00213" h="116670">
                <a:moveTo>
                  <a:pt x="100205" y="116666"/>
                </a:moveTo>
                <a:lnTo>
                  <a:pt x="77025" y="116666"/>
                </a:lnTo>
                <a:lnTo>
                  <a:pt x="53145" y="73878"/>
                </a:lnTo>
                <a:cubicBezTo>
                  <a:pt x="52189" y="72108"/>
                  <a:pt x="51392" y="70257"/>
                  <a:pt x="50764" y="68346"/>
                </a:cubicBezTo>
                <a:lnTo>
                  <a:pt x="50413" y="68346"/>
                </a:lnTo>
                <a:cubicBezTo>
                  <a:pt x="49923" y="69536"/>
                  <a:pt x="49153" y="71357"/>
                  <a:pt x="47962" y="73878"/>
                </a:cubicBezTo>
                <a:lnTo>
                  <a:pt x="23312" y="116666"/>
                </a:lnTo>
                <a:lnTo>
                  <a:pt x="-9" y="116666"/>
                </a:lnTo>
                <a:lnTo>
                  <a:pt x="38228" y="57981"/>
                </a:lnTo>
                <a:lnTo>
                  <a:pt x="3213" y="-4"/>
                </a:lnTo>
                <a:lnTo>
                  <a:pt x="26883" y="-4"/>
                </a:lnTo>
                <a:lnTo>
                  <a:pt x="47892" y="39353"/>
                </a:lnTo>
                <a:cubicBezTo>
                  <a:pt x="49223" y="41944"/>
                  <a:pt x="50483" y="44605"/>
                  <a:pt x="51534" y="47196"/>
                </a:cubicBezTo>
                <a:lnTo>
                  <a:pt x="51534" y="47196"/>
                </a:lnTo>
                <a:cubicBezTo>
                  <a:pt x="53074" y="43765"/>
                  <a:pt x="54475" y="41034"/>
                  <a:pt x="55595" y="39073"/>
                </a:cubicBezTo>
                <a:lnTo>
                  <a:pt x="77445" y="-4"/>
                </a:lnTo>
                <a:lnTo>
                  <a:pt x="99294" y="-4"/>
                </a:lnTo>
                <a:lnTo>
                  <a:pt x="63299" y="57841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3" name="Полілінія: фігура 152">
            <a:extLst>
              <a:ext uri="{FF2B5EF4-FFF2-40B4-BE49-F238E27FC236}">
                <a16:creationId xmlns:a16="http://schemas.microsoft.com/office/drawing/2014/main" id="{93C61492-B666-47D5-9E33-8F0B7223609D}"/>
              </a:ext>
            </a:extLst>
          </xdr:cNvPr>
          <xdr:cNvSpPr/>
        </xdr:nvSpPr>
        <xdr:spPr>
          <a:xfrm>
            <a:off x="2642397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7989 w 98742"/>
              <a:gd name="connsiteY11" fmla="*/ 90825 h 116880"/>
              <a:gd name="connsiteX12" fmla="*/ 18339 w 98742"/>
              <a:gd name="connsiteY12" fmla="*/ 90825 h 116880"/>
              <a:gd name="connsiteX13" fmla="*/ 22611 w 98742"/>
              <a:gd name="connsiteY13" fmla="*/ 83822 h 116880"/>
              <a:gd name="connsiteX14" fmla="*/ 76604 w 98742"/>
              <a:gd name="connsiteY14" fmla="*/ 136 h 116880"/>
              <a:gd name="connsiteX15" fmla="*/ 9873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37" y="26594"/>
                  <a:pt x="78388" y="28939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4" y="79723"/>
                  <a:pt x="18620" y="85293"/>
                  <a:pt x="17989" y="90825"/>
                </a:cubicBezTo>
                <a:lnTo>
                  <a:pt x="18339" y="90825"/>
                </a:lnTo>
                <a:cubicBezTo>
                  <a:pt x="19642" y="88419"/>
                  <a:pt x="21068" y="86082"/>
                  <a:pt x="22611" y="83822"/>
                </a:cubicBezTo>
                <a:lnTo>
                  <a:pt x="76604" y="136"/>
                </a:lnTo>
                <a:lnTo>
                  <a:pt x="9873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4" name="Полілінія: фігура 153">
            <a:extLst>
              <a:ext uri="{FF2B5EF4-FFF2-40B4-BE49-F238E27FC236}">
                <a16:creationId xmlns:a16="http://schemas.microsoft.com/office/drawing/2014/main" id="{10C91A2C-319B-420E-B873-CFC64FFEF0CD}"/>
              </a:ext>
            </a:extLst>
          </xdr:cNvPr>
          <xdr:cNvSpPr/>
        </xdr:nvSpPr>
        <xdr:spPr>
          <a:xfrm>
            <a:off x="2762720" y="391231"/>
            <a:ext cx="88926" cy="120606"/>
          </a:xfrm>
          <a:custGeom>
            <a:avLst/>
            <a:gdLst>
              <a:gd name="connsiteX0" fmla="*/ 88778 w 88926"/>
              <a:gd name="connsiteY0" fmla="*/ 113549 h 120606"/>
              <a:gd name="connsiteX1" fmla="*/ 56004 w 88926"/>
              <a:gd name="connsiteY1" fmla="*/ 120552 h 120606"/>
              <a:gd name="connsiteX2" fmla="*/ 15316 w 88926"/>
              <a:gd name="connsiteY2" fmla="*/ 104515 h 120606"/>
              <a:gd name="connsiteX3" fmla="*/ 50 w 88926"/>
              <a:gd name="connsiteY3" fmla="*/ 62497 h 120606"/>
              <a:gd name="connsiteX4" fmla="*/ 17207 w 88926"/>
              <a:gd name="connsiteY4" fmla="*/ 17327 h 120606"/>
              <a:gd name="connsiteX5" fmla="*/ 60696 w 88926"/>
              <a:gd name="connsiteY5" fmla="*/ 30 h 120606"/>
              <a:gd name="connsiteX6" fmla="*/ 88708 w 88926"/>
              <a:gd name="connsiteY6" fmla="*/ 4862 h 120606"/>
              <a:gd name="connsiteX7" fmla="*/ 88708 w 88926"/>
              <a:gd name="connsiteY7" fmla="*/ 23630 h 120606"/>
              <a:gd name="connsiteX8" fmla="*/ 62447 w 88926"/>
              <a:gd name="connsiteY8" fmla="*/ 16627 h 120606"/>
              <a:gd name="connsiteX9" fmla="*/ 31773 w 88926"/>
              <a:gd name="connsiteY9" fmla="*/ 28742 h 120606"/>
              <a:gd name="connsiteX10" fmla="*/ 20429 w 88926"/>
              <a:gd name="connsiteY10" fmla="*/ 61306 h 120606"/>
              <a:gd name="connsiteX11" fmla="*/ 31423 w 88926"/>
              <a:gd name="connsiteY11" fmla="*/ 92050 h 120606"/>
              <a:gd name="connsiteX12" fmla="*/ 60276 w 88926"/>
              <a:gd name="connsiteY12" fmla="*/ 103465 h 120606"/>
              <a:gd name="connsiteX13" fmla="*/ 88918 w 88926"/>
              <a:gd name="connsiteY13" fmla="*/ 95621 h 1206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926" h="120606">
                <a:moveTo>
                  <a:pt x="88778" y="113549"/>
                </a:moveTo>
                <a:cubicBezTo>
                  <a:pt x="78569" y="118467"/>
                  <a:pt x="67331" y="120869"/>
                  <a:pt x="56004" y="120552"/>
                </a:cubicBezTo>
                <a:cubicBezTo>
                  <a:pt x="40782" y="121211"/>
                  <a:pt x="25995" y="115383"/>
                  <a:pt x="15316" y="104515"/>
                </a:cubicBezTo>
                <a:cubicBezTo>
                  <a:pt x="4850" y="93092"/>
                  <a:pt x="-643" y="77975"/>
                  <a:pt x="50" y="62497"/>
                </a:cubicBezTo>
                <a:cubicBezTo>
                  <a:pt x="-659" y="45726"/>
                  <a:pt x="5543" y="29398"/>
                  <a:pt x="17207" y="17327"/>
                </a:cubicBezTo>
                <a:cubicBezTo>
                  <a:pt x="28683" y="5788"/>
                  <a:pt x="44430" y="-476"/>
                  <a:pt x="60696" y="30"/>
                </a:cubicBezTo>
                <a:cubicBezTo>
                  <a:pt x="70264" y="-266"/>
                  <a:pt x="79792" y="1378"/>
                  <a:pt x="88708" y="4862"/>
                </a:cubicBezTo>
                <a:lnTo>
                  <a:pt x="88708" y="23630"/>
                </a:lnTo>
                <a:cubicBezTo>
                  <a:pt x="80770" y="18912"/>
                  <a:pt x="71680" y="16488"/>
                  <a:pt x="62447" y="16627"/>
                </a:cubicBezTo>
                <a:cubicBezTo>
                  <a:pt x="50975" y="16181"/>
                  <a:pt x="39844" y="20578"/>
                  <a:pt x="31773" y="28742"/>
                </a:cubicBezTo>
                <a:cubicBezTo>
                  <a:pt x="23780" y="37638"/>
                  <a:pt x="19692" y="49370"/>
                  <a:pt x="20429" y="61306"/>
                </a:cubicBezTo>
                <a:cubicBezTo>
                  <a:pt x="19839" y="72612"/>
                  <a:pt x="23798" y="83682"/>
                  <a:pt x="31423" y="92050"/>
                </a:cubicBezTo>
                <a:cubicBezTo>
                  <a:pt x="38985" y="99776"/>
                  <a:pt x="49474" y="103926"/>
                  <a:pt x="60276" y="103465"/>
                </a:cubicBezTo>
                <a:cubicBezTo>
                  <a:pt x="70386" y="103717"/>
                  <a:pt x="80347" y="100989"/>
                  <a:pt x="88918" y="9562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5" name="Полілінія: фігура 154">
            <a:extLst>
              <a:ext uri="{FF2B5EF4-FFF2-40B4-BE49-F238E27FC236}">
                <a16:creationId xmlns:a16="http://schemas.microsoft.com/office/drawing/2014/main" id="{9DD3706E-C0AB-4CEC-9C51-598765DF45DA}"/>
              </a:ext>
            </a:extLst>
          </xdr:cNvPr>
          <xdr:cNvSpPr/>
        </xdr:nvSpPr>
        <xdr:spPr>
          <a:xfrm>
            <a:off x="2862151" y="393016"/>
            <a:ext cx="86277" cy="116670"/>
          </a:xfrm>
          <a:custGeom>
            <a:avLst/>
            <a:gdLst>
              <a:gd name="connsiteX0" fmla="*/ 86269 w 86277"/>
              <a:gd name="connsiteY0" fmla="*/ 16453 h 116670"/>
              <a:gd name="connsiteX1" fmla="*/ 52794 w 86277"/>
              <a:gd name="connsiteY1" fmla="*/ 16453 h 116670"/>
              <a:gd name="connsiteX2" fmla="*/ 52794 w 86277"/>
              <a:gd name="connsiteY2" fmla="*/ 116666 h 116670"/>
              <a:gd name="connsiteX3" fmla="*/ 33396 w 86277"/>
              <a:gd name="connsiteY3" fmla="*/ 116666 h 116670"/>
              <a:gd name="connsiteX4" fmla="*/ 33396 w 86277"/>
              <a:gd name="connsiteY4" fmla="*/ 16453 h 116670"/>
              <a:gd name="connsiteX5" fmla="*/ -9 w 86277"/>
              <a:gd name="connsiteY5" fmla="*/ 16453 h 116670"/>
              <a:gd name="connsiteX6" fmla="*/ -9 w 86277"/>
              <a:gd name="connsiteY6" fmla="*/ -4 h 116670"/>
              <a:gd name="connsiteX7" fmla="*/ 86269 w 86277"/>
              <a:gd name="connsiteY7" fmla="*/ -4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6277" h="116670">
                <a:moveTo>
                  <a:pt x="86269" y="16453"/>
                </a:moveTo>
                <a:lnTo>
                  <a:pt x="52794" y="16453"/>
                </a:lnTo>
                <a:lnTo>
                  <a:pt x="52794" y="116666"/>
                </a:lnTo>
                <a:lnTo>
                  <a:pt x="33396" y="116666"/>
                </a:lnTo>
                <a:lnTo>
                  <a:pt x="33396" y="16453"/>
                </a:lnTo>
                <a:lnTo>
                  <a:pt x="-9" y="16453"/>
                </a:lnTo>
                <a:lnTo>
                  <a:pt x="-9" y="-4"/>
                </a:lnTo>
                <a:lnTo>
                  <a:pt x="86269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6" name="Полілінія: фігура 155">
            <a:extLst>
              <a:ext uri="{FF2B5EF4-FFF2-40B4-BE49-F238E27FC236}">
                <a16:creationId xmlns:a16="http://schemas.microsoft.com/office/drawing/2014/main" id="{20AE6858-63FB-4C57-A4EA-42FA9363DCE6}"/>
              </a:ext>
            </a:extLst>
          </xdr:cNvPr>
          <xdr:cNvSpPr/>
        </xdr:nvSpPr>
        <xdr:spPr>
          <a:xfrm>
            <a:off x="1359164" y="57431"/>
            <a:ext cx="7003" cy="260932"/>
          </a:xfrm>
          <a:custGeom>
            <a:avLst/>
            <a:gdLst>
              <a:gd name="connsiteX0" fmla="*/ 0 w 7003"/>
              <a:gd name="connsiteY0" fmla="*/ 0 h 260932"/>
              <a:gd name="connsiteX1" fmla="*/ 0 w 7003"/>
              <a:gd name="connsiteY1" fmla="*/ 260933 h 260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7003" h="260932">
                <a:moveTo>
                  <a:pt x="0" y="0"/>
                </a:moveTo>
                <a:lnTo>
                  <a:pt x="0" y="260933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7" name="Полілінія: фігура 156">
            <a:extLst>
              <a:ext uri="{FF2B5EF4-FFF2-40B4-BE49-F238E27FC236}">
                <a16:creationId xmlns:a16="http://schemas.microsoft.com/office/drawing/2014/main" id="{68628925-A927-49DF-81E4-5283517879DF}"/>
              </a:ext>
            </a:extLst>
          </xdr:cNvPr>
          <xdr:cNvSpPr/>
        </xdr:nvSpPr>
        <xdr:spPr>
          <a:xfrm>
            <a:off x="1356923" y="67935"/>
            <a:ext cx="1604486" cy="41835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8" name="Полілінія: фігура 157">
            <a:extLst>
              <a:ext uri="{FF2B5EF4-FFF2-40B4-BE49-F238E27FC236}">
                <a16:creationId xmlns:a16="http://schemas.microsoft.com/office/drawing/2014/main" id="{9A1E6AA9-7DFE-401E-A272-9DE5A4806240}"/>
              </a:ext>
            </a:extLst>
          </xdr:cNvPr>
          <xdr:cNvSpPr/>
        </xdr:nvSpPr>
        <xdr:spPr>
          <a:xfrm flipV="1">
            <a:off x="1356924" y="551068"/>
            <a:ext cx="1604486" cy="46506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 editAs="oneCell">
    <xdr:from>
      <xdr:col>3</xdr:col>
      <xdr:colOff>323850</xdr:colOff>
      <xdr:row>0</xdr:row>
      <xdr:rowOff>44450</xdr:rowOff>
    </xdr:from>
    <xdr:to>
      <xdr:col>9</xdr:col>
      <xdr:colOff>59690</xdr:colOff>
      <xdr:row>2</xdr:row>
      <xdr:rowOff>97790</xdr:rowOff>
    </xdr:to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B18BA245-F91A-4B68-BC96-E1175993EB29}"/>
            </a:ext>
          </a:extLst>
        </xdr:cNvPr>
        <xdr:cNvSpPr/>
      </xdr:nvSpPr>
      <xdr:spPr>
        <a:xfrm>
          <a:off x="6134100" y="44450"/>
          <a:ext cx="2593340" cy="281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r">
            <a:lnSpc>
              <a:spcPct val="100000"/>
            </a:lnSpc>
          </a:pPr>
          <a:r>
            <a:rPr lang="uk-UA" sz="1100" b="0" strike="noStrike" spc="-1">
              <a:solidFill>
                <a:srgbClr val="006D8F"/>
              </a:solidFill>
              <a:latin typeface="Verdana"/>
              <a:ea typeface="Verdana"/>
            </a:rPr>
            <a:t>ПРАЙС-ЛИСТ від 10.05.2022 </a:t>
          </a:r>
          <a:endParaRPr lang="uk-UA" sz="1100" b="0" strike="noStrike" spc="-1">
            <a:solidFill>
              <a:srgbClr val="006D8F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194163</xdr:colOff>
      <xdr:row>9</xdr:row>
      <xdr:rowOff>289413</xdr:rowOff>
    </xdr:from>
    <xdr:to>
      <xdr:col>11</xdr:col>
      <xdr:colOff>249313</xdr:colOff>
      <xdr:row>11</xdr:row>
      <xdr:rowOff>249313</xdr:rowOff>
    </xdr:to>
    <xdr:pic>
      <xdr:nvPicPr>
        <xdr:cNvPr id="168" name="Рисунок 167" descr="Weblink Icons - Download Free Vector Icons | Noun Project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1EDEF558-29C1-48C6-958A-508EBE5E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813" y="1375263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196850</xdr:colOff>
      <xdr:row>14</xdr:row>
      <xdr:rowOff>0</xdr:rowOff>
    </xdr:from>
    <xdr:to>
      <xdr:col>11</xdr:col>
      <xdr:colOff>250730</xdr:colOff>
      <xdr:row>14</xdr:row>
      <xdr:rowOff>246920</xdr:rowOff>
    </xdr:to>
    <xdr:pic>
      <xdr:nvPicPr>
        <xdr:cNvPr id="169" name="Рисунок 168" descr="Weblink Icons - Download Free Vector Icons | Noun Project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69F60B44-D7BB-4AC0-B6A2-28A2E7A7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23431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254540</xdr:colOff>
      <xdr:row>17</xdr:row>
      <xdr:rowOff>260890</xdr:rowOff>
    </xdr:to>
    <xdr:pic>
      <xdr:nvPicPr>
        <xdr:cNvPr id="170" name="Рисунок 169" descr="Weblink Icons - Download Free Vector Icons | Noun Project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ECF6369B-06A9-4F0C-B0C5-F23E998C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2639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241300</xdr:rowOff>
    </xdr:from>
    <xdr:to>
      <xdr:col>11</xdr:col>
      <xdr:colOff>254540</xdr:colOff>
      <xdr:row>20</xdr:row>
      <xdr:rowOff>112300</xdr:rowOff>
    </xdr:to>
    <xdr:pic>
      <xdr:nvPicPr>
        <xdr:cNvPr id="171" name="Рисунок 170" descr="Weblink Icons - Download Free Vector Icons | Noun Project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25DB5BBD-91B3-4051-A424-3675FF51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1211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21</xdr:row>
      <xdr:rowOff>190500</xdr:rowOff>
    </xdr:from>
    <xdr:to>
      <xdr:col>11</xdr:col>
      <xdr:colOff>254540</xdr:colOff>
      <xdr:row>22</xdr:row>
      <xdr:rowOff>136430</xdr:rowOff>
    </xdr:to>
    <xdr:pic>
      <xdr:nvPicPr>
        <xdr:cNvPr id="172" name="Рисунок 171" descr="Weblink Icons - Download Free Vector Icons | Noun Project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39EC5259-AF1C-4067-AD14-37C8719F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8323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254540</xdr:colOff>
      <xdr:row>24</xdr:row>
      <xdr:rowOff>254540</xdr:rowOff>
    </xdr:to>
    <xdr:pic>
      <xdr:nvPicPr>
        <xdr:cNvPr id="173" name="Рисунок 172" descr="Weblink Icons - Download Free Vector Icons | Noun Project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808191CD-5452-474F-8B18-B980AC17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556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26</xdr:row>
      <xdr:rowOff>241300</xdr:rowOff>
    </xdr:from>
    <xdr:to>
      <xdr:col>11</xdr:col>
      <xdr:colOff>254540</xdr:colOff>
      <xdr:row>27</xdr:row>
      <xdr:rowOff>112300</xdr:rowOff>
    </xdr:to>
    <xdr:pic>
      <xdr:nvPicPr>
        <xdr:cNvPr id="174" name="Рисунок 173" descr="Weblink Icons - Download Free Vector Icons | Noun Project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8D546230-6C8A-4AEF-AC33-A9C50354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3563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31</xdr:row>
      <xdr:rowOff>241300</xdr:rowOff>
    </xdr:from>
    <xdr:to>
      <xdr:col>11</xdr:col>
      <xdr:colOff>254540</xdr:colOff>
      <xdr:row>32</xdr:row>
      <xdr:rowOff>112300</xdr:rowOff>
    </xdr:to>
    <xdr:pic>
      <xdr:nvPicPr>
        <xdr:cNvPr id="175" name="Рисунок 174" descr="Weblink Icons - Download Free Vector Icons | Noun Project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A4558DE0-6EB1-407C-A6DF-0A9A184E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1183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33</xdr:row>
      <xdr:rowOff>234950</xdr:rowOff>
    </xdr:from>
    <xdr:to>
      <xdr:col>11</xdr:col>
      <xdr:colOff>254540</xdr:colOff>
      <xdr:row>34</xdr:row>
      <xdr:rowOff>97060</xdr:rowOff>
    </xdr:to>
    <xdr:pic>
      <xdr:nvPicPr>
        <xdr:cNvPr id="176" name="Рисунок 175" descr="Weblink Icons - Download Free Vector Icons | Noun Project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F9CEA734-5CC3-46E0-9904-2375C3D9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8740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35</xdr:row>
      <xdr:rowOff>241300</xdr:rowOff>
    </xdr:from>
    <xdr:to>
      <xdr:col>11</xdr:col>
      <xdr:colOff>254540</xdr:colOff>
      <xdr:row>36</xdr:row>
      <xdr:rowOff>109760</xdr:rowOff>
    </xdr:to>
    <xdr:pic>
      <xdr:nvPicPr>
        <xdr:cNvPr id="177" name="Рисунок 176" descr="Weblink Icons - Download Free Vector Icons | Noun Project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5CA84A30-A4E2-467A-A18E-43E154FF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86423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241300</xdr:rowOff>
    </xdr:from>
    <xdr:to>
      <xdr:col>11</xdr:col>
      <xdr:colOff>254540</xdr:colOff>
      <xdr:row>38</xdr:row>
      <xdr:rowOff>112300</xdr:rowOff>
    </xdr:to>
    <xdr:pic>
      <xdr:nvPicPr>
        <xdr:cNvPr id="178" name="Рисунок 177" descr="Weblink Icons - Download Free Vector Icons | Noun Project">
          <a:hlinkClick xmlns:r="http://schemas.openxmlformats.org/officeDocument/2006/relationships" r:id="rId194"/>
          <a:extLst>
            <a:ext uri="{FF2B5EF4-FFF2-40B4-BE49-F238E27FC236}">
              <a16:creationId xmlns:a16="http://schemas.microsoft.com/office/drawing/2014/main" id="{B6F4A9D5-F36B-4E52-9205-D01B67080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9391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39</xdr:row>
      <xdr:rowOff>228600</xdr:rowOff>
    </xdr:from>
    <xdr:to>
      <xdr:col>11</xdr:col>
      <xdr:colOff>254540</xdr:colOff>
      <xdr:row>40</xdr:row>
      <xdr:rowOff>102140</xdr:rowOff>
    </xdr:to>
    <xdr:pic>
      <xdr:nvPicPr>
        <xdr:cNvPr id="179" name="Рисунок 178" descr="Weblink Icons - Download Free Vector Icons | Noun Project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1DE32CD7-FBC9-4523-9C61-9E95013C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01409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41</xdr:row>
      <xdr:rowOff>228600</xdr:rowOff>
    </xdr:from>
    <xdr:to>
      <xdr:col>11</xdr:col>
      <xdr:colOff>254540</xdr:colOff>
      <xdr:row>42</xdr:row>
      <xdr:rowOff>102140</xdr:rowOff>
    </xdr:to>
    <xdr:pic>
      <xdr:nvPicPr>
        <xdr:cNvPr id="180" name="Рисунок 179" descr="Weblink Icons - Download Free Vector Icons | Noun Project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A2AE7E88-AABD-429B-B1AE-4E635ECD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08394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43</xdr:row>
      <xdr:rowOff>222250</xdr:rowOff>
    </xdr:from>
    <xdr:to>
      <xdr:col>11</xdr:col>
      <xdr:colOff>254540</xdr:colOff>
      <xdr:row>45</xdr:row>
      <xdr:rowOff>25940</xdr:rowOff>
    </xdr:to>
    <xdr:pic>
      <xdr:nvPicPr>
        <xdr:cNvPr id="181" name="Рисунок 180" descr="Weblink Icons - Download Free Vector Icons | Noun Project">
          <a:hlinkClick xmlns:r="http://schemas.openxmlformats.org/officeDocument/2006/relationships" r:id="rId196"/>
          <a:extLst>
            <a:ext uri="{FF2B5EF4-FFF2-40B4-BE49-F238E27FC236}">
              <a16:creationId xmlns:a16="http://schemas.microsoft.com/office/drawing/2014/main" id="{652B9A79-2E17-4D27-809A-EC3EC08A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1531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146050</xdr:rowOff>
    </xdr:from>
    <xdr:to>
      <xdr:col>11</xdr:col>
      <xdr:colOff>254540</xdr:colOff>
      <xdr:row>47</xdr:row>
      <xdr:rowOff>97060</xdr:rowOff>
    </xdr:to>
    <xdr:pic>
      <xdr:nvPicPr>
        <xdr:cNvPr id="182" name="Рисунок 181" descr="Weblink Icons - Download Free Vector Icons | Noun Project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89BE2661-1E49-491D-AA2E-929A79C3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1412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158750</xdr:rowOff>
    </xdr:from>
    <xdr:to>
      <xdr:col>11</xdr:col>
      <xdr:colOff>254540</xdr:colOff>
      <xdr:row>49</xdr:row>
      <xdr:rowOff>136430</xdr:rowOff>
    </xdr:to>
    <xdr:pic>
      <xdr:nvPicPr>
        <xdr:cNvPr id="183" name="Рисунок 182" descr="Weblink Icons - Download Free Vector Icons | Noun Project">
          <a:hlinkClick xmlns:r="http://schemas.openxmlformats.org/officeDocument/2006/relationships" r:id="rId198"/>
          <a:extLst>
            <a:ext uri="{FF2B5EF4-FFF2-40B4-BE49-F238E27FC236}">
              <a16:creationId xmlns:a16="http://schemas.microsoft.com/office/drawing/2014/main" id="{82D1E0AC-9AA8-41A5-A0FC-0FA0D9C0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738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50</xdr:row>
      <xdr:rowOff>146050</xdr:rowOff>
    </xdr:from>
    <xdr:to>
      <xdr:col>11</xdr:col>
      <xdr:colOff>254540</xdr:colOff>
      <xdr:row>51</xdr:row>
      <xdr:rowOff>97060</xdr:rowOff>
    </xdr:to>
    <xdr:pic>
      <xdr:nvPicPr>
        <xdr:cNvPr id="184" name="Рисунок 183" descr="Weblink Icons - Download Free Vector Icons | Noun Project">
          <a:hlinkClick xmlns:r="http://schemas.openxmlformats.org/officeDocument/2006/relationships" r:id="rId199"/>
          <a:extLst>
            <a:ext uri="{FF2B5EF4-FFF2-40B4-BE49-F238E27FC236}">
              <a16:creationId xmlns:a16="http://schemas.microsoft.com/office/drawing/2014/main" id="{560D72C2-351E-41A0-B439-C0F26248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3309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52</xdr:row>
      <xdr:rowOff>196850</xdr:rowOff>
    </xdr:from>
    <xdr:to>
      <xdr:col>11</xdr:col>
      <xdr:colOff>254540</xdr:colOff>
      <xdr:row>53</xdr:row>
      <xdr:rowOff>97060</xdr:rowOff>
    </xdr:to>
    <xdr:pic>
      <xdr:nvPicPr>
        <xdr:cNvPr id="185" name="Рисунок 184" descr="Weblink Icons - Download Free Vector Icons | Noun Project">
          <a:hlinkClick xmlns:r="http://schemas.openxmlformats.org/officeDocument/2006/relationships" r:id="rId200"/>
          <a:extLst>
            <a:ext uri="{FF2B5EF4-FFF2-40B4-BE49-F238E27FC236}">
              <a16:creationId xmlns:a16="http://schemas.microsoft.com/office/drawing/2014/main" id="{778DA7E4-69CF-4354-AD4F-EBD1E0C9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3944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323850</xdr:colOff>
      <xdr:row>52</xdr:row>
      <xdr:rowOff>107950</xdr:rowOff>
    </xdr:from>
    <xdr:to>
      <xdr:col>0</xdr:col>
      <xdr:colOff>935990</xdr:colOff>
      <xdr:row>53</xdr:row>
      <xdr:rowOff>292100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75795066-9875-47A8-B0E5-0925D6206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3868400"/>
          <a:ext cx="604520" cy="533400"/>
        </a:xfrm>
        <a:prstGeom prst="rect">
          <a:avLst/>
        </a:prstGeom>
      </xdr:spPr>
    </xdr:pic>
    <xdr:clientData/>
  </xdr:twoCellAnchor>
  <xdr:oneCellAnchor>
    <xdr:from>
      <xdr:col>11</xdr:col>
      <xdr:colOff>0</xdr:colOff>
      <xdr:row>61</xdr:row>
      <xdr:rowOff>184150</xdr:rowOff>
    </xdr:from>
    <xdr:ext cx="252000" cy="252000"/>
    <xdr:pic>
      <xdr:nvPicPr>
        <xdr:cNvPr id="194" name="Рисунок 193" descr="Weblink Icons - Download Free Vector Icons | Noun Project">
          <a:hlinkClick xmlns:r="http://schemas.openxmlformats.org/officeDocument/2006/relationships" r:id="rId202"/>
          <a:extLst>
            <a:ext uri="{FF2B5EF4-FFF2-40B4-BE49-F238E27FC236}">
              <a16:creationId xmlns:a16="http://schemas.microsoft.com/office/drawing/2014/main" id="{A0108C24-660C-4119-BDC9-E89E67A3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6230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66</xdr:row>
      <xdr:rowOff>127000</xdr:rowOff>
    </xdr:from>
    <xdr:ext cx="252000" cy="252000"/>
    <xdr:pic>
      <xdr:nvPicPr>
        <xdr:cNvPr id="197" name="Рисунок 196" descr="Weblink Icons - Download Free Vector Icons | Noun Project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F1C2295A-DE75-47D9-8FC3-2470C7CE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7545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68</xdr:row>
      <xdr:rowOff>127000</xdr:rowOff>
    </xdr:from>
    <xdr:ext cx="252000" cy="252000"/>
    <xdr:pic>
      <xdr:nvPicPr>
        <xdr:cNvPr id="199" name="Рисунок 198" descr="Weblink Icons - Download Free Vector Icons | Noun Project">
          <a:hlinkClick xmlns:r="http://schemas.openxmlformats.org/officeDocument/2006/relationships" r:id="rId204"/>
          <a:extLst>
            <a:ext uri="{FF2B5EF4-FFF2-40B4-BE49-F238E27FC236}">
              <a16:creationId xmlns:a16="http://schemas.microsoft.com/office/drawing/2014/main" id="{B073A014-4C16-4969-8D6E-16D85418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7545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70</xdr:row>
      <xdr:rowOff>127000</xdr:rowOff>
    </xdr:from>
    <xdr:ext cx="252000" cy="252000"/>
    <xdr:pic>
      <xdr:nvPicPr>
        <xdr:cNvPr id="200" name="Рисунок 199" descr="Weblink Icons - Download Free Vector Icons | Noun Project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E6936A46-84A7-42C4-82B2-5EDFC9BE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7545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72</xdr:row>
      <xdr:rowOff>177800</xdr:rowOff>
    </xdr:from>
    <xdr:ext cx="252000" cy="252000"/>
    <xdr:pic>
      <xdr:nvPicPr>
        <xdr:cNvPr id="201" name="Рисунок 200" descr="Weblink Icons - Download Free Vector Icons | Noun Project">
          <a:hlinkClick xmlns:r="http://schemas.openxmlformats.org/officeDocument/2006/relationships" r:id="rId206"/>
          <a:extLst>
            <a:ext uri="{FF2B5EF4-FFF2-40B4-BE49-F238E27FC236}">
              <a16:creationId xmlns:a16="http://schemas.microsoft.com/office/drawing/2014/main" id="{EB349C97-F55B-48F5-B625-F92A9661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91071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76</xdr:row>
      <xdr:rowOff>177800</xdr:rowOff>
    </xdr:from>
    <xdr:ext cx="252000" cy="252000"/>
    <xdr:pic>
      <xdr:nvPicPr>
        <xdr:cNvPr id="203" name="Рисунок 202" descr="Weblink Icons - Download Free Vector Icons | Noun Project">
          <a:hlinkClick xmlns:r="http://schemas.openxmlformats.org/officeDocument/2006/relationships" r:id="rId207"/>
          <a:extLst>
            <a:ext uri="{FF2B5EF4-FFF2-40B4-BE49-F238E27FC236}">
              <a16:creationId xmlns:a16="http://schemas.microsoft.com/office/drawing/2014/main" id="{A50C7CED-4DCC-442F-A2B5-3BF4BF2E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91071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81</xdr:row>
      <xdr:rowOff>196850</xdr:rowOff>
    </xdr:from>
    <xdr:ext cx="252000" cy="252000"/>
    <xdr:pic>
      <xdr:nvPicPr>
        <xdr:cNvPr id="205" name="Рисунок 204" descr="Weblink Icons - Download Free Vector Icons | Noun Project">
          <a:hlinkClick xmlns:r="http://schemas.openxmlformats.org/officeDocument/2006/relationships" r:id="rId208"/>
          <a:extLst>
            <a:ext uri="{FF2B5EF4-FFF2-40B4-BE49-F238E27FC236}">
              <a16:creationId xmlns:a16="http://schemas.microsoft.com/office/drawing/2014/main" id="{93FC35F5-5F66-4740-87D9-CD1AE44D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1945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86</xdr:row>
      <xdr:rowOff>196850</xdr:rowOff>
    </xdr:from>
    <xdr:ext cx="252000" cy="252000"/>
    <xdr:pic>
      <xdr:nvPicPr>
        <xdr:cNvPr id="206" name="Рисунок 205" descr="Weblink Icons - Download Free Vector Icons | Noun Project">
          <a:hlinkClick xmlns:r="http://schemas.openxmlformats.org/officeDocument/2006/relationships" r:id="rId209"/>
          <a:extLst>
            <a:ext uri="{FF2B5EF4-FFF2-40B4-BE49-F238E27FC236}">
              <a16:creationId xmlns:a16="http://schemas.microsoft.com/office/drawing/2014/main" id="{51E91B0C-C51C-4C80-A229-6A47ABF0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1945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90</xdr:row>
      <xdr:rowOff>152400</xdr:rowOff>
    </xdr:from>
    <xdr:ext cx="252000" cy="252000"/>
    <xdr:pic>
      <xdr:nvPicPr>
        <xdr:cNvPr id="207" name="Рисунок 206" descr="Weblink Icons - Download Free Vector Icons | Noun Project">
          <a:hlinkClick xmlns:r="http://schemas.openxmlformats.org/officeDocument/2006/relationships" r:id="rId210"/>
          <a:extLst>
            <a:ext uri="{FF2B5EF4-FFF2-40B4-BE49-F238E27FC236}">
              <a16:creationId xmlns:a16="http://schemas.microsoft.com/office/drawing/2014/main" id="{ABF591F5-CC97-4321-87F1-9F02BD18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4288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93</xdr:row>
      <xdr:rowOff>273050</xdr:rowOff>
    </xdr:from>
    <xdr:ext cx="252000" cy="252000"/>
    <xdr:pic>
      <xdr:nvPicPr>
        <xdr:cNvPr id="208" name="Рисунок 207" descr="Weblink Icons - Download Free Vector Icons | Noun Project">
          <a:hlinkClick xmlns:r="http://schemas.openxmlformats.org/officeDocument/2006/relationships" r:id="rId211"/>
          <a:extLst>
            <a:ext uri="{FF2B5EF4-FFF2-40B4-BE49-F238E27FC236}">
              <a16:creationId xmlns:a16="http://schemas.microsoft.com/office/drawing/2014/main" id="{64DC48A3-BA29-439C-91FB-3F257836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5247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98</xdr:row>
      <xdr:rowOff>165100</xdr:rowOff>
    </xdr:from>
    <xdr:ext cx="252000" cy="252000"/>
    <xdr:pic>
      <xdr:nvPicPr>
        <xdr:cNvPr id="209" name="Рисунок 208" descr="Weblink Icons - Download Free Vector Icons | Noun Project">
          <a:hlinkClick xmlns:r="http://schemas.openxmlformats.org/officeDocument/2006/relationships" r:id="rId212"/>
          <a:extLst>
            <a:ext uri="{FF2B5EF4-FFF2-40B4-BE49-F238E27FC236}">
              <a16:creationId xmlns:a16="http://schemas.microsoft.com/office/drawing/2014/main" id="{ED12F860-E282-4DA6-ACB1-BBD0A570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6828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104</xdr:row>
      <xdr:rowOff>165100</xdr:rowOff>
    </xdr:from>
    <xdr:ext cx="252000" cy="252000"/>
    <xdr:pic>
      <xdr:nvPicPr>
        <xdr:cNvPr id="210" name="Рисунок 209" descr="Weblink Icons - Download Free Vector Icons | Noun Project">
          <a:hlinkClick xmlns:r="http://schemas.openxmlformats.org/officeDocument/2006/relationships" r:id="rId213"/>
          <a:extLst>
            <a:ext uri="{FF2B5EF4-FFF2-40B4-BE49-F238E27FC236}">
              <a16:creationId xmlns:a16="http://schemas.microsoft.com/office/drawing/2014/main" id="{B29A37F8-7C81-4EA3-B547-FEEAE6CF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8594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108</xdr:row>
      <xdr:rowOff>165100</xdr:rowOff>
    </xdr:from>
    <xdr:ext cx="252000" cy="252000"/>
    <xdr:pic>
      <xdr:nvPicPr>
        <xdr:cNvPr id="211" name="Рисунок 210" descr="Weblink Icons - Download Free Vector Icons | Noun Project">
          <a:hlinkClick xmlns:r="http://schemas.openxmlformats.org/officeDocument/2006/relationships" r:id="rId214"/>
          <a:extLst>
            <a:ext uri="{FF2B5EF4-FFF2-40B4-BE49-F238E27FC236}">
              <a16:creationId xmlns:a16="http://schemas.microsoft.com/office/drawing/2014/main" id="{AF4CA998-B7D1-4D7D-A676-890E98F2E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8594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111</xdr:row>
      <xdr:rowOff>266700</xdr:rowOff>
    </xdr:from>
    <xdr:ext cx="252000" cy="252000"/>
    <xdr:pic>
      <xdr:nvPicPr>
        <xdr:cNvPr id="212" name="Рисунок 211" descr="Weblink Icons - Download Free Vector Icons | Noun Project">
          <a:hlinkClick xmlns:r="http://schemas.openxmlformats.org/officeDocument/2006/relationships" r:id="rId215"/>
          <a:extLst>
            <a:ext uri="{FF2B5EF4-FFF2-40B4-BE49-F238E27FC236}">
              <a16:creationId xmlns:a16="http://schemas.microsoft.com/office/drawing/2014/main" id="{A30BF5E9-8C86-474D-9B91-4741FB00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5241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113</xdr:row>
      <xdr:rowOff>266700</xdr:rowOff>
    </xdr:from>
    <xdr:ext cx="252000" cy="252000"/>
    <xdr:pic>
      <xdr:nvPicPr>
        <xdr:cNvPr id="213" name="Рисунок 212" descr="Weblink Icons - Download Free Vector Icons | Noun Project">
          <a:hlinkClick xmlns:r="http://schemas.openxmlformats.org/officeDocument/2006/relationships" r:id="rId216"/>
          <a:extLst>
            <a:ext uri="{FF2B5EF4-FFF2-40B4-BE49-F238E27FC236}">
              <a16:creationId xmlns:a16="http://schemas.microsoft.com/office/drawing/2014/main" id="{D6ADE774-B055-47F8-82A6-D8DE04C5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5241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115</xdr:row>
      <xdr:rowOff>266700</xdr:rowOff>
    </xdr:from>
    <xdr:ext cx="252000" cy="252000"/>
    <xdr:pic>
      <xdr:nvPicPr>
        <xdr:cNvPr id="214" name="Рисунок 213" descr="Weblink Icons - Download Free Vector Icons | Noun Project">
          <a:hlinkClick xmlns:r="http://schemas.openxmlformats.org/officeDocument/2006/relationships" r:id="rId217"/>
          <a:extLst>
            <a:ext uri="{FF2B5EF4-FFF2-40B4-BE49-F238E27FC236}">
              <a16:creationId xmlns:a16="http://schemas.microsoft.com/office/drawing/2014/main" id="{8F17605F-50DF-4751-A607-5D80D26E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25241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117</xdr:row>
      <xdr:rowOff>158750</xdr:rowOff>
    </xdr:from>
    <xdr:ext cx="252000" cy="252000"/>
    <xdr:pic>
      <xdr:nvPicPr>
        <xdr:cNvPr id="215" name="Рисунок 214" descr="Weblink Icons - Download Free Vector Icons | Noun Project">
          <a:hlinkClick xmlns:r="http://schemas.openxmlformats.org/officeDocument/2006/relationships" r:id="rId218"/>
          <a:extLst>
            <a:ext uri="{FF2B5EF4-FFF2-40B4-BE49-F238E27FC236}">
              <a16:creationId xmlns:a16="http://schemas.microsoft.com/office/drawing/2014/main" id="{7763A6E7-6464-45FE-9F73-B57DC9EC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27152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119</xdr:row>
      <xdr:rowOff>260350</xdr:rowOff>
    </xdr:from>
    <xdr:ext cx="252000" cy="252000"/>
    <xdr:pic>
      <xdr:nvPicPr>
        <xdr:cNvPr id="216" name="Рисунок 215" descr="Weblink Icons - Download Free Vector Icons | Noun Project">
          <a:hlinkClick xmlns:r="http://schemas.openxmlformats.org/officeDocument/2006/relationships" r:id="rId219"/>
          <a:extLst>
            <a:ext uri="{FF2B5EF4-FFF2-40B4-BE49-F238E27FC236}">
              <a16:creationId xmlns:a16="http://schemas.microsoft.com/office/drawing/2014/main" id="{692BEA2C-EC2A-46A1-BD12-BABA7733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3420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126</xdr:row>
      <xdr:rowOff>38100</xdr:rowOff>
    </xdr:from>
    <xdr:ext cx="252000" cy="252000"/>
    <xdr:pic>
      <xdr:nvPicPr>
        <xdr:cNvPr id="217" name="Рисунок 216" descr="Weblink Icons - Download Free Vector Icons | Noun Project">
          <a:hlinkClick xmlns:r="http://schemas.openxmlformats.org/officeDocument/2006/relationships" r:id="rId220"/>
          <a:extLst>
            <a:ext uri="{FF2B5EF4-FFF2-40B4-BE49-F238E27FC236}">
              <a16:creationId xmlns:a16="http://schemas.microsoft.com/office/drawing/2014/main" id="{B699F712-A8B6-44C6-80E3-880A3A84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51282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122</xdr:row>
      <xdr:rowOff>171450</xdr:rowOff>
    </xdr:from>
    <xdr:ext cx="252000" cy="252000"/>
    <xdr:pic>
      <xdr:nvPicPr>
        <xdr:cNvPr id="218" name="Рисунок 217" descr="Weblink Icons - Download Free Vector Icons | Noun Project">
          <a:hlinkClick xmlns:r="http://schemas.openxmlformats.org/officeDocument/2006/relationships" r:id="rId221"/>
          <a:extLst>
            <a:ext uri="{FF2B5EF4-FFF2-40B4-BE49-F238E27FC236}">
              <a16:creationId xmlns:a16="http://schemas.microsoft.com/office/drawing/2014/main" id="{BD5B73B2-4480-46FE-9833-10F134FC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41439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129</xdr:row>
      <xdr:rowOff>158750</xdr:rowOff>
    </xdr:from>
    <xdr:ext cx="252000" cy="252000"/>
    <xdr:pic>
      <xdr:nvPicPr>
        <xdr:cNvPr id="219" name="Рисунок 218" descr="Weblink Icons - Download Free Vector Icons | Noun Project">
          <a:hlinkClick xmlns:r="http://schemas.openxmlformats.org/officeDocument/2006/relationships" r:id="rId222"/>
          <a:extLst>
            <a:ext uri="{FF2B5EF4-FFF2-40B4-BE49-F238E27FC236}">
              <a16:creationId xmlns:a16="http://schemas.microsoft.com/office/drawing/2014/main" id="{EF5B1666-A0BB-4F88-8E7C-D92EE651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4131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131</xdr:row>
      <xdr:rowOff>158750</xdr:rowOff>
    </xdr:from>
    <xdr:ext cx="252000" cy="252000"/>
    <xdr:pic>
      <xdr:nvPicPr>
        <xdr:cNvPr id="220" name="Рисунок 219" descr="Weblink Icons - Download Free Vector Icons | Noun Project">
          <a:hlinkClick xmlns:r="http://schemas.openxmlformats.org/officeDocument/2006/relationships" r:id="rId223"/>
          <a:extLst>
            <a:ext uri="{FF2B5EF4-FFF2-40B4-BE49-F238E27FC236}">
              <a16:creationId xmlns:a16="http://schemas.microsoft.com/office/drawing/2014/main" id="{18518BCD-91D4-4924-9D23-92B6AF56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4131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133</xdr:row>
      <xdr:rowOff>158750</xdr:rowOff>
    </xdr:from>
    <xdr:ext cx="252000" cy="252000"/>
    <xdr:pic>
      <xdr:nvPicPr>
        <xdr:cNvPr id="221" name="Рисунок 220" descr="Weblink Icons - Download Free Vector Icons | Noun Project">
          <a:hlinkClick xmlns:r="http://schemas.openxmlformats.org/officeDocument/2006/relationships" r:id="rId224"/>
          <a:extLst>
            <a:ext uri="{FF2B5EF4-FFF2-40B4-BE49-F238E27FC236}">
              <a16:creationId xmlns:a16="http://schemas.microsoft.com/office/drawing/2014/main" id="{26FFB4F0-1BA4-49DE-A744-70EBFA96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4131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135</xdr:row>
      <xdr:rowOff>184150</xdr:rowOff>
    </xdr:from>
    <xdr:ext cx="252000" cy="252000"/>
    <xdr:pic>
      <xdr:nvPicPr>
        <xdr:cNvPr id="222" name="Рисунок 221" descr="Weblink Icons - Download Free Vector Icons | Noun Project">
          <a:hlinkClick xmlns:r="http://schemas.openxmlformats.org/officeDocument/2006/relationships" r:id="rId225"/>
          <a:extLst>
            <a:ext uri="{FF2B5EF4-FFF2-40B4-BE49-F238E27FC236}">
              <a16:creationId xmlns:a16="http://schemas.microsoft.com/office/drawing/2014/main" id="{A9C29288-3A67-44CB-BD7E-9DF3C89C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77634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138</xdr:row>
      <xdr:rowOff>76200</xdr:rowOff>
    </xdr:from>
    <xdr:ext cx="252000" cy="252000"/>
    <xdr:pic>
      <xdr:nvPicPr>
        <xdr:cNvPr id="223" name="Рисунок 222" descr="Weblink Icons - Download Free Vector Icons | Noun Project">
          <a:hlinkClick xmlns:r="http://schemas.openxmlformats.org/officeDocument/2006/relationships" r:id="rId226"/>
          <a:extLst>
            <a:ext uri="{FF2B5EF4-FFF2-40B4-BE49-F238E27FC236}">
              <a16:creationId xmlns:a16="http://schemas.microsoft.com/office/drawing/2014/main" id="{299A2AD5-59EE-40A2-8929-9EEBEFC4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8265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140</xdr:row>
      <xdr:rowOff>184150</xdr:rowOff>
    </xdr:from>
    <xdr:ext cx="252000" cy="252000"/>
    <xdr:pic>
      <xdr:nvPicPr>
        <xdr:cNvPr id="224" name="Рисунок 223" descr="Weblink Icons - Download Free Vector Icons | Noun Project">
          <a:hlinkClick xmlns:r="http://schemas.openxmlformats.org/officeDocument/2006/relationships" r:id="rId227"/>
          <a:extLst>
            <a:ext uri="{FF2B5EF4-FFF2-40B4-BE49-F238E27FC236}">
              <a16:creationId xmlns:a16="http://schemas.microsoft.com/office/drawing/2014/main" id="{C96A6023-877A-4746-A4C7-5717EC5E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77634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143</xdr:row>
      <xdr:rowOff>76200</xdr:rowOff>
    </xdr:from>
    <xdr:ext cx="252000" cy="252000"/>
    <xdr:pic>
      <xdr:nvPicPr>
        <xdr:cNvPr id="225" name="Рисунок 224" descr="Weblink Icons - Download Free Vector Icons | Noun Project">
          <a:hlinkClick xmlns:r="http://schemas.openxmlformats.org/officeDocument/2006/relationships" r:id="rId228"/>
          <a:extLst>
            <a:ext uri="{FF2B5EF4-FFF2-40B4-BE49-F238E27FC236}">
              <a16:creationId xmlns:a16="http://schemas.microsoft.com/office/drawing/2014/main" id="{B6460E54-777D-4095-845D-EEDD7ACC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8265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145</xdr:row>
      <xdr:rowOff>241300</xdr:rowOff>
    </xdr:from>
    <xdr:ext cx="252000" cy="252000"/>
    <xdr:pic>
      <xdr:nvPicPr>
        <xdr:cNvPr id="226" name="Рисунок 225" descr="Weblink Icons - Download Free Vector Icons | Noun Project">
          <a:hlinkClick xmlns:r="http://schemas.openxmlformats.org/officeDocument/2006/relationships" r:id="rId229"/>
          <a:extLst>
            <a:ext uri="{FF2B5EF4-FFF2-40B4-BE49-F238E27FC236}">
              <a16:creationId xmlns:a16="http://schemas.microsoft.com/office/drawing/2014/main" id="{56927A14-5AB0-4E19-A387-CCAF985F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9852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147</xdr:row>
      <xdr:rowOff>241300</xdr:rowOff>
    </xdr:from>
    <xdr:ext cx="252000" cy="252000"/>
    <xdr:pic>
      <xdr:nvPicPr>
        <xdr:cNvPr id="227" name="Рисунок 226" descr="Weblink Icons - Download Free Vector Icons | Noun Project">
          <a:hlinkClick xmlns:r="http://schemas.openxmlformats.org/officeDocument/2006/relationships" r:id="rId230"/>
          <a:extLst>
            <a:ext uri="{FF2B5EF4-FFF2-40B4-BE49-F238E27FC236}">
              <a16:creationId xmlns:a16="http://schemas.microsoft.com/office/drawing/2014/main" id="{5D242C60-ADF1-413C-B7E9-E05A94D1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9852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153</xdr:row>
      <xdr:rowOff>241300</xdr:rowOff>
    </xdr:from>
    <xdr:ext cx="252000" cy="252000"/>
    <xdr:pic>
      <xdr:nvPicPr>
        <xdr:cNvPr id="228" name="Рисунок 227" descr="Weblink Icons - Download Free Vector Icons | Noun Project">
          <a:hlinkClick xmlns:r="http://schemas.openxmlformats.org/officeDocument/2006/relationships" r:id="rId231"/>
          <a:extLst>
            <a:ext uri="{FF2B5EF4-FFF2-40B4-BE49-F238E27FC236}">
              <a16:creationId xmlns:a16="http://schemas.microsoft.com/office/drawing/2014/main" id="{981D1440-2920-42B1-9AC4-04496B75C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9852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155</xdr:row>
      <xdr:rowOff>241300</xdr:rowOff>
    </xdr:from>
    <xdr:ext cx="252000" cy="252000"/>
    <xdr:pic>
      <xdr:nvPicPr>
        <xdr:cNvPr id="229" name="Рисунок 228" descr="Weblink Icons - Download Free Vector Icons | Noun Project">
          <a:hlinkClick xmlns:r="http://schemas.openxmlformats.org/officeDocument/2006/relationships" r:id="rId232"/>
          <a:extLst>
            <a:ext uri="{FF2B5EF4-FFF2-40B4-BE49-F238E27FC236}">
              <a16:creationId xmlns:a16="http://schemas.microsoft.com/office/drawing/2014/main" id="{4283A970-5290-4972-959B-E3061F9B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39852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163</xdr:row>
      <xdr:rowOff>241300</xdr:rowOff>
    </xdr:from>
    <xdr:ext cx="252000" cy="252000"/>
    <xdr:pic>
      <xdr:nvPicPr>
        <xdr:cNvPr id="230" name="Рисунок 229" descr="Weblink Icons - Download Free Vector Icons | Noun Project">
          <a:hlinkClick xmlns:r="http://schemas.openxmlformats.org/officeDocument/2006/relationships" r:id="rId233"/>
          <a:extLst>
            <a:ext uri="{FF2B5EF4-FFF2-40B4-BE49-F238E27FC236}">
              <a16:creationId xmlns:a16="http://schemas.microsoft.com/office/drawing/2014/main" id="{C1F694AB-883A-4C2D-89A4-24CAC410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27990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165</xdr:row>
      <xdr:rowOff>127000</xdr:rowOff>
    </xdr:from>
    <xdr:ext cx="252000" cy="252000"/>
    <xdr:pic>
      <xdr:nvPicPr>
        <xdr:cNvPr id="231" name="Рисунок 230" descr="Weblink Icons - Download Free Vector Icons | Noun Project">
          <a:hlinkClick xmlns:r="http://schemas.openxmlformats.org/officeDocument/2006/relationships" r:id="rId234"/>
          <a:extLst>
            <a:ext uri="{FF2B5EF4-FFF2-40B4-BE49-F238E27FC236}">
              <a16:creationId xmlns:a16="http://schemas.microsoft.com/office/drawing/2014/main" id="{1D34BE18-22FD-46DF-B364-026787E2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34467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167</xdr:row>
      <xdr:rowOff>184150</xdr:rowOff>
    </xdr:from>
    <xdr:ext cx="252000" cy="252000"/>
    <xdr:pic>
      <xdr:nvPicPr>
        <xdr:cNvPr id="232" name="Рисунок 231" descr="Weblink Icons - Download Free Vector Icons | Noun Project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BA42108E-86EA-4332-A54A-5565FCF9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4011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171</xdr:row>
      <xdr:rowOff>184150</xdr:rowOff>
    </xdr:from>
    <xdr:ext cx="252000" cy="252000"/>
    <xdr:pic>
      <xdr:nvPicPr>
        <xdr:cNvPr id="233" name="Рисунок 232" descr="Weblink Icons - Download Free Vector Icons | Noun Project">
          <a:hlinkClick xmlns:r="http://schemas.openxmlformats.org/officeDocument/2006/relationships" r:id="rId236"/>
          <a:extLst>
            <a:ext uri="{FF2B5EF4-FFF2-40B4-BE49-F238E27FC236}">
              <a16:creationId xmlns:a16="http://schemas.microsoft.com/office/drawing/2014/main" id="{19D75BB9-3EC4-4AF6-B635-71D94DD8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4011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169</xdr:row>
      <xdr:rowOff>184150</xdr:rowOff>
    </xdr:from>
    <xdr:ext cx="252000" cy="252000"/>
    <xdr:pic>
      <xdr:nvPicPr>
        <xdr:cNvPr id="234" name="Рисунок 233" descr="Weblink Icons - Download Free Vector Icons | Noun Project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0F8A8E92-3D27-4CC9-A2A7-B38C4EB3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4011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190500</xdr:colOff>
      <xdr:row>145</xdr:row>
      <xdr:rowOff>88900</xdr:rowOff>
    </xdr:from>
    <xdr:to>
      <xdr:col>0</xdr:col>
      <xdr:colOff>938605</xdr:colOff>
      <xdr:row>146</xdr:row>
      <xdr:rowOff>342900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BA423938-CEBE-4B02-93CB-CFA52384C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9700200"/>
          <a:ext cx="758265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147</xdr:row>
      <xdr:rowOff>49934</xdr:rowOff>
    </xdr:from>
    <xdr:to>
      <xdr:col>0</xdr:col>
      <xdr:colOff>1050290</xdr:colOff>
      <xdr:row>148</xdr:row>
      <xdr:rowOff>288290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86CBCCD0-CA54-4EA8-8EEE-5C4014CCA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40423234"/>
          <a:ext cx="806450" cy="623166"/>
        </a:xfrm>
        <a:prstGeom prst="rect">
          <a:avLst/>
        </a:prstGeom>
      </xdr:spPr>
    </xdr:pic>
    <xdr:clientData/>
  </xdr:twoCellAnchor>
  <xdr:oneCellAnchor>
    <xdr:from>
      <xdr:col>10</xdr:col>
      <xdr:colOff>203200</xdr:colOff>
      <xdr:row>178</xdr:row>
      <xdr:rowOff>0</xdr:rowOff>
    </xdr:from>
    <xdr:ext cx="252000" cy="252000"/>
    <xdr:pic>
      <xdr:nvPicPr>
        <xdr:cNvPr id="239" name="Рисунок 238" descr="Weblink Icons - Download Free Vector Icons | Noun Project">
          <a:hlinkClick xmlns:r="http://schemas.openxmlformats.org/officeDocument/2006/relationships" r:id="rId239"/>
          <a:extLst>
            <a:ext uri="{FF2B5EF4-FFF2-40B4-BE49-F238E27FC236}">
              <a16:creationId xmlns:a16="http://schemas.microsoft.com/office/drawing/2014/main" id="{8DD33190-89FE-4D22-934A-3FDF5AC6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6932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179</xdr:row>
      <xdr:rowOff>177800</xdr:rowOff>
    </xdr:from>
    <xdr:ext cx="252000" cy="252000"/>
    <xdr:pic>
      <xdr:nvPicPr>
        <xdr:cNvPr id="240" name="Рисунок 239" descr="Weblink Icons - Download Free Vector Icons | Noun Project">
          <a:hlinkClick xmlns:r="http://schemas.openxmlformats.org/officeDocument/2006/relationships" r:id="rId240"/>
          <a:extLst>
            <a:ext uri="{FF2B5EF4-FFF2-40B4-BE49-F238E27FC236}">
              <a16:creationId xmlns:a16="http://schemas.microsoft.com/office/drawing/2014/main" id="{D3A75871-5452-4BC2-8478-485A947C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74154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181</xdr:row>
      <xdr:rowOff>196850</xdr:rowOff>
    </xdr:from>
    <xdr:ext cx="252000" cy="252000"/>
    <xdr:pic>
      <xdr:nvPicPr>
        <xdr:cNvPr id="241" name="Рисунок 240" descr="Weblink Icons - Download Free Vector Icons | Noun Project">
          <a:hlinkClick xmlns:r="http://schemas.openxmlformats.org/officeDocument/2006/relationships" r:id="rId241"/>
          <a:extLst>
            <a:ext uri="{FF2B5EF4-FFF2-40B4-BE49-F238E27FC236}">
              <a16:creationId xmlns:a16="http://schemas.microsoft.com/office/drawing/2014/main" id="{132EC1B1-CF1D-479A-833D-1B847E73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78917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186</xdr:row>
      <xdr:rowOff>101600</xdr:rowOff>
    </xdr:from>
    <xdr:ext cx="252000" cy="252000"/>
    <xdr:pic>
      <xdr:nvPicPr>
        <xdr:cNvPr id="242" name="Рисунок 241" descr="Weblink Icons - Download Free Vector Icons | Noun Project">
          <a:hlinkClick xmlns:r="http://schemas.openxmlformats.org/officeDocument/2006/relationships" r:id="rId242"/>
          <a:extLst>
            <a:ext uri="{FF2B5EF4-FFF2-40B4-BE49-F238E27FC236}">
              <a16:creationId xmlns:a16="http://schemas.microsoft.com/office/drawing/2014/main" id="{BAFAF06E-FF5A-4E35-85F0-E14DCEAB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84314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189</xdr:row>
      <xdr:rowOff>50800</xdr:rowOff>
    </xdr:from>
    <xdr:ext cx="252000" cy="252000"/>
    <xdr:pic>
      <xdr:nvPicPr>
        <xdr:cNvPr id="244" name="Рисунок 243" descr="Weblink Icons - Download Free Vector Icons | Noun Project">
          <a:hlinkClick xmlns:r="http://schemas.openxmlformats.org/officeDocument/2006/relationships" r:id="rId243"/>
          <a:extLst>
            <a:ext uri="{FF2B5EF4-FFF2-40B4-BE49-F238E27FC236}">
              <a16:creationId xmlns:a16="http://schemas.microsoft.com/office/drawing/2014/main" id="{B06DFBE8-39EF-4626-BFD7-ED1465B7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90283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193</xdr:row>
      <xdr:rowOff>19050</xdr:rowOff>
    </xdr:from>
    <xdr:ext cx="252000" cy="252000"/>
    <xdr:pic>
      <xdr:nvPicPr>
        <xdr:cNvPr id="245" name="Рисунок 244" descr="Weblink Icons - Download Free Vector Icons | Noun Project">
          <a:hlinkClick xmlns:r="http://schemas.openxmlformats.org/officeDocument/2006/relationships" r:id="rId244"/>
          <a:extLst>
            <a:ext uri="{FF2B5EF4-FFF2-40B4-BE49-F238E27FC236}">
              <a16:creationId xmlns:a16="http://schemas.microsoft.com/office/drawing/2014/main" id="{EE7D3E9D-4365-4F84-BA20-18ADF6915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97205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12700</xdr:colOff>
      <xdr:row>200</xdr:row>
      <xdr:rowOff>165100</xdr:rowOff>
    </xdr:from>
    <xdr:ext cx="252000" cy="252000"/>
    <xdr:pic>
      <xdr:nvPicPr>
        <xdr:cNvPr id="247" name="Рисунок 246" descr="Weblink Icons - Download Free Vector Icons | Noun Project">
          <a:hlinkClick xmlns:r="http://schemas.openxmlformats.org/officeDocument/2006/relationships" r:id="rId245"/>
          <a:extLst>
            <a:ext uri="{FF2B5EF4-FFF2-40B4-BE49-F238E27FC236}">
              <a16:creationId xmlns:a16="http://schemas.microsoft.com/office/drawing/2014/main" id="{5BE50000-AD8E-45B1-98FB-2C9B5C2A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50323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211</xdr:row>
      <xdr:rowOff>88900</xdr:rowOff>
    </xdr:from>
    <xdr:ext cx="252000" cy="252000"/>
    <xdr:pic>
      <xdr:nvPicPr>
        <xdr:cNvPr id="248" name="Рисунок 247" descr="Weblink Icons - Download Free Vector Icons | Noun Project">
          <a:hlinkClick xmlns:r="http://schemas.openxmlformats.org/officeDocument/2006/relationships" r:id="rId246"/>
          <a:extLst>
            <a:ext uri="{FF2B5EF4-FFF2-40B4-BE49-F238E27FC236}">
              <a16:creationId xmlns:a16="http://schemas.microsoft.com/office/drawing/2014/main" id="{E3E9276F-A49C-47F3-9B57-57531DF7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1085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214</xdr:row>
      <xdr:rowOff>234950</xdr:rowOff>
    </xdr:from>
    <xdr:ext cx="252000" cy="252000"/>
    <xdr:pic>
      <xdr:nvPicPr>
        <xdr:cNvPr id="249" name="Рисунок 248" descr="Weblink Icons - Download Free Vector Icons | Noun Project">
          <a:hlinkClick xmlns:r="http://schemas.openxmlformats.org/officeDocument/2006/relationships" r:id="rId247"/>
          <a:extLst>
            <a:ext uri="{FF2B5EF4-FFF2-40B4-BE49-F238E27FC236}">
              <a16:creationId xmlns:a16="http://schemas.microsoft.com/office/drawing/2014/main" id="{5CB81CF5-58C6-4F4C-A277-44972AE3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19938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25400</xdr:colOff>
      <xdr:row>218</xdr:row>
      <xdr:rowOff>152400</xdr:rowOff>
    </xdr:from>
    <xdr:ext cx="252000" cy="252000"/>
    <xdr:pic>
      <xdr:nvPicPr>
        <xdr:cNvPr id="250" name="Рисунок 249" descr="Weblink Icons - Download Free Vector Icons | Noun Project">
          <a:hlinkClick xmlns:r="http://schemas.openxmlformats.org/officeDocument/2006/relationships" r:id="rId248"/>
          <a:extLst>
            <a:ext uri="{FF2B5EF4-FFF2-40B4-BE49-F238E27FC236}">
              <a16:creationId xmlns:a16="http://schemas.microsoft.com/office/drawing/2014/main" id="{64F7BB55-024E-4B87-A7FF-AD4C701C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8600" y="53232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222</xdr:row>
      <xdr:rowOff>69850</xdr:rowOff>
    </xdr:from>
    <xdr:ext cx="252000" cy="252000"/>
    <xdr:pic>
      <xdr:nvPicPr>
        <xdr:cNvPr id="251" name="Рисунок 250" descr="Weblink Icons - Download Free Vector Icons | Noun Project">
          <a:hlinkClick xmlns:r="http://schemas.openxmlformats.org/officeDocument/2006/relationships" r:id="rId249"/>
          <a:extLst>
            <a:ext uri="{FF2B5EF4-FFF2-40B4-BE49-F238E27FC236}">
              <a16:creationId xmlns:a16="http://schemas.microsoft.com/office/drawing/2014/main" id="{4FFDF7E3-C2D2-4B0B-BFB0-6092B665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4267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224</xdr:row>
      <xdr:rowOff>0</xdr:rowOff>
    </xdr:from>
    <xdr:ext cx="252000" cy="252000"/>
    <xdr:pic>
      <xdr:nvPicPr>
        <xdr:cNvPr id="252" name="Рисунок 251" descr="Weblink Icons - Download Free Vector Icons | Noun Project">
          <a:extLst>
            <a:ext uri="{FF2B5EF4-FFF2-40B4-BE49-F238E27FC236}">
              <a16:creationId xmlns:a16="http://schemas.microsoft.com/office/drawing/2014/main" id="{9893AD4A-8214-40DF-91D6-929397BFF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4603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226</xdr:row>
      <xdr:rowOff>0</xdr:rowOff>
    </xdr:from>
    <xdr:ext cx="252000" cy="252000"/>
    <xdr:pic>
      <xdr:nvPicPr>
        <xdr:cNvPr id="256" name="Рисунок 255" descr="Weblink Icons - Download Free Vector Icons | Noun Project">
          <a:extLst>
            <a:ext uri="{FF2B5EF4-FFF2-40B4-BE49-F238E27FC236}">
              <a16:creationId xmlns:a16="http://schemas.microsoft.com/office/drawing/2014/main" id="{E3B3406E-4077-475A-A0F4-089B566C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4603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228</xdr:row>
      <xdr:rowOff>0</xdr:rowOff>
    </xdr:from>
    <xdr:ext cx="252000" cy="252000"/>
    <xdr:pic>
      <xdr:nvPicPr>
        <xdr:cNvPr id="257" name="Рисунок 256" descr="Weblink Icons - Download Free Vector Icons | Noun Project">
          <a:hlinkClick xmlns:r="http://schemas.openxmlformats.org/officeDocument/2006/relationships" r:id="rId250"/>
          <a:extLst>
            <a:ext uri="{FF2B5EF4-FFF2-40B4-BE49-F238E27FC236}">
              <a16:creationId xmlns:a16="http://schemas.microsoft.com/office/drawing/2014/main" id="{C4BE8435-46DF-44E0-8678-4B4DFB1D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4603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230</xdr:row>
      <xdr:rowOff>0</xdr:rowOff>
    </xdr:from>
    <xdr:ext cx="252000" cy="252000"/>
    <xdr:pic>
      <xdr:nvPicPr>
        <xdr:cNvPr id="258" name="Рисунок 257" descr="Weblink Icons - Download Free Vector Icons | Noun Project">
          <a:extLst>
            <a:ext uri="{FF2B5EF4-FFF2-40B4-BE49-F238E27FC236}">
              <a16:creationId xmlns:a16="http://schemas.microsoft.com/office/drawing/2014/main" id="{9345D50A-501C-4044-BA8C-5F225F11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4603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230</xdr:row>
      <xdr:rowOff>0</xdr:rowOff>
    </xdr:from>
    <xdr:ext cx="252000" cy="252000"/>
    <xdr:pic>
      <xdr:nvPicPr>
        <xdr:cNvPr id="259" name="Рисунок 258" descr="Weblink Icons - Download Free Vector Icons | Noun Project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196D5CB1-A707-45F6-A478-4031F79F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4603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232</xdr:row>
      <xdr:rowOff>0</xdr:rowOff>
    </xdr:from>
    <xdr:ext cx="252000" cy="252000"/>
    <xdr:pic>
      <xdr:nvPicPr>
        <xdr:cNvPr id="260" name="Рисунок 259" descr="Weblink Icons - Download Free Vector Icons | Noun Project">
          <a:hlinkClick xmlns:r="http://schemas.openxmlformats.org/officeDocument/2006/relationships" r:id="rId252"/>
          <a:extLst>
            <a:ext uri="{FF2B5EF4-FFF2-40B4-BE49-F238E27FC236}">
              <a16:creationId xmlns:a16="http://schemas.microsoft.com/office/drawing/2014/main" id="{AD5B4113-8C6E-433E-A023-97C0D4C3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4603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234</xdr:row>
      <xdr:rowOff>0</xdr:rowOff>
    </xdr:from>
    <xdr:ext cx="252000" cy="252000"/>
    <xdr:pic>
      <xdr:nvPicPr>
        <xdr:cNvPr id="261" name="Рисунок 260" descr="Weblink Icons - Download Free Vector Icons | Noun Project">
          <a:hlinkClick xmlns:r="http://schemas.openxmlformats.org/officeDocument/2006/relationships" r:id="rId253"/>
          <a:extLst>
            <a:ext uri="{FF2B5EF4-FFF2-40B4-BE49-F238E27FC236}">
              <a16:creationId xmlns:a16="http://schemas.microsoft.com/office/drawing/2014/main" id="{A7A8E774-8C91-458F-A459-76314F63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4603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237</xdr:row>
      <xdr:rowOff>0</xdr:rowOff>
    </xdr:from>
    <xdr:ext cx="252000" cy="252000"/>
    <xdr:pic>
      <xdr:nvPicPr>
        <xdr:cNvPr id="262" name="Рисунок 261" descr="Weblink Icons - Download Free Vector Icons | Noun Project">
          <a:hlinkClick xmlns:r="http://schemas.openxmlformats.org/officeDocument/2006/relationships" r:id="rId254"/>
          <a:extLst>
            <a:ext uri="{FF2B5EF4-FFF2-40B4-BE49-F238E27FC236}">
              <a16:creationId xmlns:a16="http://schemas.microsoft.com/office/drawing/2014/main" id="{E59DFD9A-6F2C-439A-AE15-9A475845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5746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240</xdr:row>
      <xdr:rowOff>120650</xdr:rowOff>
    </xdr:from>
    <xdr:ext cx="252000" cy="252000"/>
    <xdr:pic>
      <xdr:nvPicPr>
        <xdr:cNvPr id="263" name="Рисунок 262" descr="Weblink Icons - Download Free Vector Icons | Noun Project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D292BDF8-9F61-4913-B062-F2B093BB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62483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242</xdr:row>
      <xdr:rowOff>127000</xdr:rowOff>
    </xdr:from>
    <xdr:ext cx="252000" cy="252000"/>
    <xdr:pic>
      <xdr:nvPicPr>
        <xdr:cNvPr id="264" name="Рисунок 263" descr="Weblink Icons - Download Free Vector Icons | Noun Project">
          <a:hlinkClick xmlns:r="http://schemas.openxmlformats.org/officeDocument/2006/relationships" r:id="rId256"/>
          <a:extLst>
            <a:ext uri="{FF2B5EF4-FFF2-40B4-BE49-F238E27FC236}">
              <a16:creationId xmlns:a16="http://schemas.microsoft.com/office/drawing/2014/main" id="{2CC38651-BB80-4A37-8161-873D8B9D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6762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244</xdr:row>
      <xdr:rowOff>127000</xdr:rowOff>
    </xdr:from>
    <xdr:ext cx="252000" cy="252000"/>
    <xdr:pic>
      <xdr:nvPicPr>
        <xdr:cNvPr id="265" name="Рисунок 264" descr="Weblink Icons - Download Free Vector Icons | Noun Project">
          <a:hlinkClick xmlns:r="http://schemas.openxmlformats.org/officeDocument/2006/relationships" r:id="rId257"/>
          <a:extLst>
            <a:ext uri="{FF2B5EF4-FFF2-40B4-BE49-F238E27FC236}">
              <a16:creationId xmlns:a16="http://schemas.microsoft.com/office/drawing/2014/main" id="{EDBF2547-3FCB-4AD6-9307-8399EEB4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7270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246</xdr:row>
      <xdr:rowOff>133350</xdr:rowOff>
    </xdr:from>
    <xdr:ext cx="252000" cy="252000"/>
    <xdr:pic>
      <xdr:nvPicPr>
        <xdr:cNvPr id="266" name="Рисунок 265" descr="Weblink Icons - Download Free Vector Icons | Noun Project">
          <a:hlinkClick xmlns:r="http://schemas.openxmlformats.org/officeDocument/2006/relationships" r:id="rId258"/>
          <a:extLst>
            <a:ext uri="{FF2B5EF4-FFF2-40B4-BE49-F238E27FC236}">
              <a16:creationId xmlns:a16="http://schemas.microsoft.com/office/drawing/2014/main" id="{577D8215-DBC4-4DD1-9653-26942217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77913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262</xdr:row>
      <xdr:rowOff>158750</xdr:rowOff>
    </xdr:from>
    <xdr:ext cx="252000" cy="252000"/>
    <xdr:pic>
      <xdr:nvPicPr>
        <xdr:cNvPr id="267" name="Рисунок 266" descr="Weblink Icons - Download Free Vector Icons | Noun Project">
          <a:hlinkClick xmlns:r="http://schemas.openxmlformats.org/officeDocument/2006/relationships" r:id="rId259"/>
          <a:extLst>
            <a:ext uri="{FF2B5EF4-FFF2-40B4-BE49-F238E27FC236}">
              <a16:creationId xmlns:a16="http://schemas.microsoft.com/office/drawing/2014/main" id="{E80B9456-06C0-472C-B0D1-778C8585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95884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258</xdr:row>
      <xdr:rowOff>25400</xdr:rowOff>
    </xdr:from>
    <xdr:ext cx="252000" cy="252000"/>
    <xdr:pic>
      <xdr:nvPicPr>
        <xdr:cNvPr id="268" name="Рисунок 267" descr="Weblink Icons - Download Free Vector Icons | Noun Project">
          <a:hlinkClick xmlns:r="http://schemas.openxmlformats.org/officeDocument/2006/relationships" r:id="rId260"/>
          <a:extLst>
            <a:ext uri="{FF2B5EF4-FFF2-40B4-BE49-F238E27FC236}">
              <a16:creationId xmlns:a16="http://schemas.microsoft.com/office/drawing/2014/main" id="{175BD51B-22A0-4E36-9004-DCD7265A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9455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254</xdr:row>
      <xdr:rowOff>19050</xdr:rowOff>
    </xdr:from>
    <xdr:ext cx="252000" cy="252000"/>
    <xdr:pic>
      <xdr:nvPicPr>
        <xdr:cNvPr id="269" name="Рисунок 268" descr="Weblink Icons - Download Free Vector Icons | Noun Project">
          <a:hlinkClick xmlns:r="http://schemas.openxmlformats.org/officeDocument/2006/relationships" r:id="rId261"/>
          <a:extLst>
            <a:ext uri="{FF2B5EF4-FFF2-40B4-BE49-F238E27FC236}">
              <a16:creationId xmlns:a16="http://schemas.microsoft.com/office/drawing/2014/main" id="{7A895234-E145-4191-8CFE-E834D92F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91439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</xdr:colOff>
      <xdr:row>252</xdr:row>
      <xdr:rowOff>25400</xdr:rowOff>
    </xdr:from>
    <xdr:ext cx="252000" cy="252000"/>
    <xdr:pic>
      <xdr:nvPicPr>
        <xdr:cNvPr id="270" name="Рисунок 269" descr="Weblink Icons - Download Free Vector Icons | Noun Project">
          <a:hlinkClick xmlns:r="http://schemas.openxmlformats.org/officeDocument/2006/relationships" r:id="rId262"/>
          <a:extLst>
            <a:ext uri="{FF2B5EF4-FFF2-40B4-BE49-F238E27FC236}">
              <a16:creationId xmlns:a16="http://schemas.microsoft.com/office/drawing/2014/main" id="{3DBB4FAF-ECEF-498A-838E-9EE26B1C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2250" y="603694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249</xdr:row>
      <xdr:rowOff>12700</xdr:rowOff>
    </xdr:from>
    <xdr:ext cx="252000" cy="252000"/>
    <xdr:pic>
      <xdr:nvPicPr>
        <xdr:cNvPr id="271" name="Рисунок 270" descr="Weblink Icons - Download Free Vector Icons | Noun Project">
          <a:hlinkClick xmlns:r="http://schemas.openxmlformats.org/officeDocument/2006/relationships" r:id="rId263"/>
          <a:extLst>
            <a:ext uri="{FF2B5EF4-FFF2-40B4-BE49-F238E27FC236}">
              <a16:creationId xmlns:a16="http://schemas.microsoft.com/office/drawing/2014/main" id="{AA2E40F8-745B-4E05-A613-9C907286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83755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202</xdr:row>
      <xdr:rowOff>127000</xdr:rowOff>
    </xdr:from>
    <xdr:ext cx="252000" cy="252000"/>
    <xdr:pic>
      <xdr:nvPicPr>
        <xdr:cNvPr id="273" name="Рисунок 272" descr="Weblink Icons - Download Free Vector Icons | Noun Project">
          <a:hlinkClick xmlns:r="http://schemas.openxmlformats.org/officeDocument/2006/relationships" r:id="rId264"/>
          <a:extLst>
            <a:ext uri="{FF2B5EF4-FFF2-40B4-BE49-F238E27FC236}">
              <a16:creationId xmlns:a16="http://schemas.microsoft.com/office/drawing/2014/main" id="{60931DDF-F95B-4C75-A200-22377B21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0869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206</xdr:row>
      <xdr:rowOff>120650</xdr:rowOff>
    </xdr:from>
    <xdr:ext cx="252000" cy="252000"/>
    <xdr:pic>
      <xdr:nvPicPr>
        <xdr:cNvPr id="274" name="Рисунок 273" descr="Weblink Icons - Download Free Vector Icons | Noun Project">
          <a:hlinkClick xmlns:r="http://schemas.openxmlformats.org/officeDocument/2006/relationships" r:id="rId265"/>
          <a:extLst>
            <a:ext uri="{FF2B5EF4-FFF2-40B4-BE49-F238E27FC236}">
              <a16:creationId xmlns:a16="http://schemas.microsoft.com/office/drawing/2014/main" id="{CD0FC2B2-3608-4D27-80FF-19E7A295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16255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215900</xdr:colOff>
      <xdr:row>202</xdr:row>
      <xdr:rowOff>88900</xdr:rowOff>
    </xdr:from>
    <xdr:to>
      <xdr:col>0</xdr:col>
      <xdr:colOff>1069340</xdr:colOff>
      <xdr:row>205</xdr:row>
      <xdr:rowOff>125773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20874720-F6DD-4044-9E0F-15ED59D6F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51288950"/>
          <a:ext cx="853440" cy="722673"/>
        </a:xfrm>
        <a:prstGeom prst="rect">
          <a:avLst/>
        </a:prstGeom>
      </xdr:spPr>
    </xdr:pic>
    <xdr:clientData/>
  </xdr:twoCellAnchor>
  <xdr:twoCellAnchor editAs="oneCell">
    <xdr:from>
      <xdr:col>0</xdr:col>
      <xdr:colOff>313690</xdr:colOff>
      <xdr:row>206</xdr:row>
      <xdr:rowOff>13970</xdr:rowOff>
    </xdr:from>
    <xdr:to>
      <xdr:col>0</xdr:col>
      <xdr:colOff>877412</xdr:colOff>
      <xdr:row>209</xdr:row>
      <xdr:rowOff>120650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9905187D-718A-4B88-9A28-4DAF0C4DA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90" y="52077620"/>
          <a:ext cx="563722" cy="640080"/>
        </a:xfrm>
        <a:prstGeom prst="rect">
          <a:avLst/>
        </a:prstGeom>
      </xdr:spPr>
    </xdr:pic>
    <xdr:clientData/>
  </xdr:twoCellAnchor>
  <xdr:oneCellAnchor>
    <xdr:from>
      <xdr:col>10</xdr:col>
      <xdr:colOff>196850</xdr:colOff>
      <xdr:row>272</xdr:row>
      <xdr:rowOff>247650</xdr:rowOff>
    </xdr:from>
    <xdr:ext cx="252000" cy="252000"/>
    <xdr:pic>
      <xdr:nvPicPr>
        <xdr:cNvPr id="279" name="Рисунок 278" descr="Weblink Icons - Download Free Vector Icons | Noun Project">
          <a:hlinkClick xmlns:r="http://schemas.openxmlformats.org/officeDocument/2006/relationships" r:id="rId268"/>
          <a:extLst>
            <a:ext uri="{FF2B5EF4-FFF2-40B4-BE49-F238E27FC236}">
              <a16:creationId xmlns:a16="http://schemas.microsoft.com/office/drawing/2014/main" id="{DB5CA7FE-F664-4CB9-B636-C6DF3EDB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638619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279</xdr:row>
      <xdr:rowOff>0</xdr:rowOff>
    </xdr:from>
    <xdr:ext cx="252000" cy="252000"/>
    <xdr:pic>
      <xdr:nvPicPr>
        <xdr:cNvPr id="280" name="Рисунок 279" descr="Weblink Icons - Download Free Vector Icons | Noun Project">
          <a:hlinkClick xmlns:r="http://schemas.openxmlformats.org/officeDocument/2006/relationships" r:id="rId269"/>
          <a:extLst>
            <a:ext uri="{FF2B5EF4-FFF2-40B4-BE49-F238E27FC236}">
              <a16:creationId xmlns:a16="http://schemas.microsoft.com/office/drawing/2014/main" id="{18C30E6A-CE2F-4F42-9A10-0FAACB1F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5297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280</xdr:row>
      <xdr:rowOff>0</xdr:rowOff>
    </xdr:from>
    <xdr:ext cx="252000" cy="252000"/>
    <xdr:pic>
      <xdr:nvPicPr>
        <xdr:cNvPr id="281" name="Рисунок 280" descr="Weblink Icons - Download Free Vector Icons | Noun Project">
          <a:hlinkClick xmlns:r="http://schemas.openxmlformats.org/officeDocument/2006/relationships" r:id="rId270"/>
          <a:extLst>
            <a:ext uri="{FF2B5EF4-FFF2-40B4-BE49-F238E27FC236}">
              <a16:creationId xmlns:a16="http://schemas.microsoft.com/office/drawing/2014/main" id="{F5D1F5AC-C115-45E6-8E47-075009CA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5297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281</xdr:row>
      <xdr:rowOff>0</xdr:rowOff>
    </xdr:from>
    <xdr:ext cx="252000" cy="252000"/>
    <xdr:pic>
      <xdr:nvPicPr>
        <xdr:cNvPr id="282" name="Рисунок 281" descr="Weblink Icons - Download Free Vector Icons | Noun Project">
          <a:hlinkClick xmlns:r="http://schemas.openxmlformats.org/officeDocument/2006/relationships" r:id="rId271"/>
          <a:extLst>
            <a:ext uri="{FF2B5EF4-FFF2-40B4-BE49-F238E27FC236}">
              <a16:creationId xmlns:a16="http://schemas.microsoft.com/office/drawing/2014/main" id="{11080CD1-E858-4EAB-8BC1-78DFF6A6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5297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282</xdr:row>
      <xdr:rowOff>0</xdr:rowOff>
    </xdr:from>
    <xdr:ext cx="252000" cy="252000"/>
    <xdr:pic>
      <xdr:nvPicPr>
        <xdr:cNvPr id="283" name="Рисунок 282" descr="Weblink Icons - Download Free Vector Icons | Noun Project">
          <a:hlinkClick xmlns:r="http://schemas.openxmlformats.org/officeDocument/2006/relationships" r:id="rId272"/>
          <a:extLst>
            <a:ext uri="{FF2B5EF4-FFF2-40B4-BE49-F238E27FC236}">
              <a16:creationId xmlns:a16="http://schemas.microsoft.com/office/drawing/2014/main" id="{798267B0-C087-4F3B-A163-BB39ED4B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5297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283</xdr:row>
      <xdr:rowOff>0</xdr:rowOff>
    </xdr:from>
    <xdr:ext cx="252000" cy="252000"/>
    <xdr:pic>
      <xdr:nvPicPr>
        <xdr:cNvPr id="284" name="Рисунок 283" descr="Weblink Icons - Download Free Vector Icons | Noun Project">
          <a:hlinkClick xmlns:r="http://schemas.openxmlformats.org/officeDocument/2006/relationships" r:id="rId273"/>
          <a:extLst>
            <a:ext uri="{FF2B5EF4-FFF2-40B4-BE49-F238E27FC236}">
              <a16:creationId xmlns:a16="http://schemas.microsoft.com/office/drawing/2014/main" id="{AE1102F4-BECE-42CC-A4ED-315EFAA1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5297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291</xdr:row>
      <xdr:rowOff>0</xdr:rowOff>
    </xdr:from>
    <xdr:ext cx="252000" cy="252000"/>
    <xdr:pic>
      <xdr:nvPicPr>
        <xdr:cNvPr id="285" name="Рисунок 284" descr="Weblink Icons - Download Free Vector Icons | Noun Project">
          <a:hlinkClick xmlns:r="http://schemas.openxmlformats.org/officeDocument/2006/relationships" r:id="rId274"/>
          <a:extLst>
            <a:ext uri="{FF2B5EF4-FFF2-40B4-BE49-F238E27FC236}">
              <a16:creationId xmlns:a16="http://schemas.microsoft.com/office/drawing/2014/main" id="{0EC618EE-D85C-4043-9F43-F55DA4CC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6313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286</xdr:row>
      <xdr:rowOff>184150</xdr:rowOff>
    </xdr:from>
    <xdr:ext cx="252000" cy="252000"/>
    <xdr:pic>
      <xdr:nvPicPr>
        <xdr:cNvPr id="286" name="Рисунок 285" descr="Weblink Icons - Download Free Vector Icons | Noun Project">
          <a:hlinkClick xmlns:r="http://schemas.openxmlformats.org/officeDocument/2006/relationships" r:id="rId275"/>
          <a:extLst>
            <a:ext uri="{FF2B5EF4-FFF2-40B4-BE49-F238E27FC236}">
              <a16:creationId xmlns:a16="http://schemas.microsoft.com/office/drawing/2014/main" id="{849DE344-2E2A-4452-8828-B57D80BD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72465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289</xdr:row>
      <xdr:rowOff>107950</xdr:rowOff>
    </xdr:from>
    <xdr:ext cx="252000" cy="252000"/>
    <xdr:pic>
      <xdr:nvPicPr>
        <xdr:cNvPr id="287" name="Рисунок 286" descr="Weblink Icons - Download Free Vector Icons | Noun Project">
          <a:hlinkClick xmlns:r="http://schemas.openxmlformats.org/officeDocument/2006/relationships" r:id="rId276"/>
          <a:extLst>
            <a:ext uri="{FF2B5EF4-FFF2-40B4-BE49-F238E27FC236}">
              <a16:creationId xmlns:a16="http://schemas.microsoft.com/office/drawing/2014/main" id="{884C5B34-7332-4F43-A891-D7A9159F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81228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299</xdr:row>
      <xdr:rowOff>0</xdr:rowOff>
    </xdr:from>
    <xdr:ext cx="252000" cy="252000"/>
    <xdr:pic>
      <xdr:nvPicPr>
        <xdr:cNvPr id="288" name="Рисунок 287" descr="Weblink Icons - Download Free Vector Icons | Noun Project">
          <a:hlinkClick xmlns:r="http://schemas.openxmlformats.org/officeDocument/2006/relationships" r:id="rId277"/>
          <a:extLst>
            <a:ext uri="{FF2B5EF4-FFF2-40B4-BE49-F238E27FC236}">
              <a16:creationId xmlns:a16="http://schemas.microsoft.com/office/drawing/2014/main" id="{36F4387D-5F84-4787-A0F3-382FB5CB1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8522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299</xdr:row>
      <xdr:rowOff>222250</xdr:rowOff>
    </xdr:from>
    <xdr:ext cx="252000" cy="252000"/>
    <xdr:pic>
      <xdr:nvPicPr>
        <xdr:cNvPr id="289" name="Рисунок 288" descr="Weblink Icons - Download Free Vector Icons | Noun Project">
          <a:hlinkClick xmlns:r="http://schemas.openxmlformats.org/officeDocument/2006/relationships" r:id="rId278"/>
          <a:extLst>
            <a:ext uri="{FF2B5EF4-FFF2-40B4-BE49-F238E27FC236}">
              <a16:creationId xmlns:a16="http://schemas.microsoft.com/office/drawing/2014/main" id="{9C0A8E6D-C7E4-46B6-9D68-6333BDBB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05993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301</xdr:row>
      <xdr:rowOff>69850</xdr:rowOff>
    </xdr:from>
    <xdr:ext cx="252000" cy="252000"/>
    <xdr:pic>
      <xdr:nvPicPr>
        <xdr:cNvPr id="291" name="Рисунок 290" descr="Weblink Icons - Download Free Vector Icons | Noun Project">
          <a:hlinkClick xmlns:r="http://schemas.openxmlformats.org/officeDocument/2006/relationships" r:id="rId279"/>
          <a:extLst>
            <a:ext uri="{FF2B5EF4-FFF2-40B4-BE49-F238E27FC236}">
              <a16:creationId xmlns:a16="http://schemas.microsoft.com/office/drawing/2014/main" id="{8863777D-4936-4B59-99D7-DBA5B921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0904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303</xdr:row>
      <xdr:rowOff>69850</xdr:rowOff>
    </xdr:from>
    <xdr:ext cx="252000" cy="252000"/>
    <xdr:pic>
      <xdr:nvPicPr>
        <xdr:cNvPr id="293" name="Рисунок 292" descr="Weblink Icons - Download Free Vector Icons | Noun Project">
          <a:hlinkClick xmlns:r="http://schemas.openxmlformats.org/officeDocument/2006/relationships" r:id="rId280"/>
          <a:extLst>
            <a:ext uri="{FF2B5EF4-FFF2-40B4-BE49-F238E27FC236}">
              <a16:creationId xmlns:a16="http://schemas.microsoft.com/office/drawing/2014/main" id="{A2B66BF5-B773-4FD9-B453-74F1CED3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1285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295</xdr:row>
      <xdr:rowOff>139700</xdr:rowOff>
    </xdr:from>
    <xdr:ext cx="252000" cy="252000"/>
    <xdr:pic>
      <xdr:nvPicPr>
        <xdr:cNvPr id="294" name="Рисунок 293" descr="Weblink Icons - Download Free Vector Icons | Noun Project">
          <a:hlinkClick xmlns:r="http://schemas.openxmlformats.org/officeDocument/2006/relationships" r:id="rId281"/>
          <a:extLst>
            <a:ext uri="{FF2B5EF4-FFF2-40B4-BE49-F238E27FC236}">
              <a16:creationId xmlns:a16="http://schemas.microsoft.com/office/drawing/2014/main" id="{48671C3B-858E-4558-96E6-5D1572E7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695515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313</xdr:row>
      <xdr:rowOff>222250</xdr:rowOff>
    </xdr:from>
    <xdr:ext cx="252000" cy="252000"/>
    <xdr:pic>
      <xdr:nvPicPr>
        <xdr:cNvPr id="298" name="Рисунок 297" descr="Weblink Icons - Download Free Vector Icons | Noun Project">
          <a:hlinkClick xmlns:r="http://schemas.openxmlformats.org/officeDocument/2006/relationships" r:id="rId282"/>
          <a:extLst>
            <a:ext uri="{FF2B5EF4-FFF2-40B4-BE49-F238E27FC236}">
              <a16:creationId xmlns:a16="http://schemas.microsoft.com/office/drawing/2014/main" id="{F2CEE657-60BF-49CC-9C36-C6A28A59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05993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314</xdr:row>
      <xdr:rowOff>222250</xdr:rowOff>
    </xdr:from>
    <xdr:ext cx="252000" cy="252000"/>
    <xdr:pic>
      <xdr:nvPicPr>
        <xdr:cNvPr id="300" name="Рисунок 299" descr="Weblink Icons - Download Free Vector Icons | Noun Project">
          <a:hlinkClick xmlns:r="http://schemas.openxmlformats.org/officeDocument/2006/relationships" r:id="rId283"/>
          <a:extLst>
            <a:ext uri="{FF2B5EF4-FFF2-40B4-BE49-F238E27FC236}">
              <a16:creationId xmlns:a16="http://schemas.microsoft.com/office/drawing/2014/main" id="{7D9A165A-6C88-48C5-9ABB-C83106E6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05993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309</xdr:row>
      <xdr:rowOff>50800</xdr:rowOff>
    </xdr:from>
    <xdr:ext cx="252000" cy="252000"/>
    <xdr:pic>
      <xdr:nvPicPr>
        <xdr:cNvPr id="301" name="Рисунок 300" descr="Weblink Icons - Download Free Vector Icons | Noun Project">
          <a:hlinkClick xmlns:r="http://schemas.openxmlformats.org/officeDocument/2006/relationships" r:id="rId284"/>
          <a:extLst>
            <a:ext uri="{FF2B5EF4-FFF2-40B4-BE49-F238E27FC236}">
              <a16:creationId xmlns:a16="http://schemas.microsoft.com/office/drawing/2014/main" id="{58ACA7E6-F404-4430-A2A6-69FE7D63B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2282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317</xdr:row>
      <xdr:rowOff>69850</xdr:rowOff>
    </xdr:from>
    <xdr:ext cx="252000" cy="252000"/>
    <xdr:pic>
      <xdr:nvPicPr>
        <xdr:cNvPr id="302" name="Рисунок 301" descr="Weblink Icons - Download Free Vector Icons | Noun Project">
          <a:hlinkClick xmlns:r="http://schemas.openxmlformats.org/officeDocument/2006/relationships" r:id="rId285"/>
          <a:extLst>
            <a:ext uri="{FF2B5EF4-FFF2-40B4-BE49-F238E27FC236}">
              <a16:creationId xmlns:a16="http://schemas.microsoft.com/office/drawing/2014/main" id="{4DADDC3D-9B90-453E-B623-E7A7DC8D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0904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321</xdr:row>
      <xdr:rowOff>69850</xdr:rowOff>
    </xdr:from>
    <xdr:ext cx="252000" cy="252000"/>
    <xdr:pic>
      <xdr:nvPicPr>
        <xdr:cNvPr id="303" name="Рисунок 302" descr="Weblink Icons - Download Free Vector Icons | Noun Project">
          <a:hlinkClick xmlns:r="http://schemas.openxmlformats.org/officeDocument/2006/relationships" r:id="rId286"/>
          <a:extLst>
            <a:ext uri="{FF2B5EF4-FFF2-40B4-BE49-F238E27FC236}">
              <a16:creationId xmlns:a16="http://schemas.microsoft.com/office/drawing/2014/main" id="{7000FF6E-6B5B-495B-BD9A-80F0183F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0904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323</xdr:row>
      <xdr:rowOff>69850</xdr:rowOff>
    </xdr:from>
    <xdr:ext cx="252000" cy="252000"/>
    <xdr:pic>
      <xdr:nvPicPr>
        <xdr:cNvPr id="304" name="Рисунок 303" descr="Weblink Icons - Download Free Vector Icons | Noun Project">
          <a:hlinkClick xmlns:r="http://schemas.openxmlformats.org/officeDocument/2006/relationships" r:id="rId287"/>
          <a:extLst>
            <a:ext uri="{FF2B5EF4-FFF2-40B4-BE49-F238E27FC236}">
              <a16:creationId xmlns:a16="http://schemas.microsoft.com/office/drawing/2014/main" id="{EC390CE5-94B4-45F9-9B70-0B1B4D3C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4460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325</xdr:row>
      <xdr:rowOff>69850</xdr:rowOff>
    </xdr:from>
    <xdr:ext cx="252000" cy="252000"/>
    <xdr:pic>
      <xdr:nvPicPr>
        <xdr:cNvPr id="305" name="Рисунок 304" descr="Weblink Icons - Download Free Vector Icons | Noun Project">
          <a:hlinkClick xmlns:r="http://schemas.openxmlformats.org/officeDocument/2006/relationships" r:id="rId288"/>
          <a:extLst>
            <a:ext uri="{FF2B5EF4-FFF2-40B4-BE49-F238E27FC236}">
              <a16:creationId xmlns:a16="http://schemas.microsoft.com/office/drawing/2014/main" id="{0C304A1B-2609-4BD7-BBA7-DEA30434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0904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400050</xdr:colOff>
      <xdr:row>318</xdr:row>
      <xdr:rowOff>152400</xdr:rowOff>
    </xdr:from>
    <xdr:to>
      <xdr:col>0</xdr:col>
      <xdr:colOff>914400</xdr:colOff>
      <xdr:row>323</xdr:row>
      <xdr:rowOff>79144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25A4222A-C79E-4F3B-82A6-E533D7381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73958450"/>
          <a:ext cx="514350" cy="510944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269</xdr:row>
      <xdr:rowOff>171450</xdr:rowOff>
    </xdr:from>
    <xdr:to>
      <xdr:col>0</xdr:col>
      <xdr:colOff>1130300</xdr:colOff>
      <xdr:row>278</xdr:row>
      <xdr:rowOff>74930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032B13E4-1362-4C1C-9B02-C8CFF3903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63080900"/>
          <a:ext cx="1016000" cy="2037080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241301</xdr:colOff>
      <xdr:row>285</xdr:row>
      <xdr:rowOff>63501</xdr:rowOff>
    </xdr:from>
    <xdr:to>
      <xdr:col>0</xdr:col>
      <xdr:colOff>1016283</xdr:colOff>
      <xdr:row>291</xdr:row>
      <xdr:rowOff>165101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CEBECD0D-0887-46F9-9508-E34022383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1301" y="67557651"/>
          <a:ext cx="774982" cy="1727200"/>
        </a:xfrm>
        <a:prstGeom prst="rect">
          <a:avLst/>
        </a:prstGeom>
      </xdr:spPr>
    </xdr:pic>
    <xdr:clientData/>
  </xdr:twoCellAnchor>
  <xdr:oneCellAnchor>
    <xdr:from>
      <xdr:col>11</xdr:col>
      <xdr:colOff>0</xdr:colOff>
      <xdr:row>334</xdr:row>
      <xdr:rowOff>203200</xdr:rowOff>
    </xdr:from>
    <xdr:ext cx="252000" cy="252000"/>
    <xdr:pic>
      <xdr:nvPicPr>
        <xdr:cNvPr id="317" name="Рисунок 316" descr="Weblink Icons - Download Free Vector Icons | Noun Project">
          <a:hlinkClick xmlns:r="http://schemas.openxmlformats.org/officeDocument/2006/relationships" r:id="rId292"/>
          <a:extLst>
            <a:ext uri="{FF2B5EF4-FFF2-40B4-BE49-F238E27FC236}">
              <a16:creationId xmlns:a16="http://schemas.microsoft.com/office/drawing/2014/main" id="{AF220F51-A1E0-4D12-AA1F-2400D30A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65365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350</xdr:row>
      <xdr:rowOff>114300</xdr:rowOff>
    </xdr:from>
    <xdr:ext cx="252000" cy="252000"/>
    <xdr:pic>
      <xdr:nvPicPr>
        <xdr:cNvPr id="318" name="Рисунок 317" descr="Weblink Icons - Download Free Vector Icons | Noun Project">
          <a:hlinkClick xmlns:r="http://schemas.openxmlformats.org/officeDocument/2006/relationships" r:id="rId293"/>
          <a:extLst>
            <a:ext uri="{FF2B5EF4-FFF2-40B4-BE49-F238E27FC236}">
              <a16:creationId xmlns:a16="http://schemas.microsoft.com/office/drawing/2014/main" id="{F07FAE5A-2192-4DF5-9C06-2BBBD640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80422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366</xdr:row>
      <xdr:rowOff>152400</xdr:rowOff>
    </xdr:from>
    <xdr:ext cx="252000" cy="252000"/>
    <xdr:pic>
      <xdr:nvPicPr>
        <xdr:cNvPr id="319" name="Рисунок 318" descr="Weblink Icons - Download Free Vector Icons | Noun Project">
          <a:hlinkClick xmlns:r="http://schemas.openxmlformats.org/officeDocument/2006/relationships" r:id="rId294"/>
          <a:extLst>
            <a:ext uri="{FF2B5EF4-FFF2-40B4-BE49-F238E27FC236}">
              <a16:creationId xmlns:a16="http://schemas.microsoft.com/office/drawing/2014/main" id="{A3949FBF-3F12-4ACF-BC7C-1C7ABECD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836676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383</xdr:row>
      <xdr:rowOff>12700</xdr:rowOff>
    </xdr:from>
    <xdr:ext cx="252000" cy="252000"/>
    <xdr:pic>
      <xdr:nvPicPr>
        <xdr:cNvPr id="320" name="Рисунок 319" descr="Weblink Icons - Download Free Vector Icons | Noun Project">
          <a:hlinkClick xmlns:r="http://schemas.openxmlformats.org/officeDocument/2006/relationships" r:id="rId295"/>
          <a:extLst>
            <a:ext uri="{FF2B5EF4-FFF2-40B4-BE49-F238E27FC236}">
              <a16:creationId xmlns:a16="http://schemas.microsoft.com/office/drawing/2014/main" id="{1DAAEE59-54B8-4BB8-B00B-DA11ACF6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866584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396</xdr:row>
      <xdr:rowOff>50800</xdr:rowOff>
    </xdr:from>
    <xdr:ext cx="252000" cy="252000"/>
    <xdr:pic>
      <xdr:nvPicPr>
        <xdr:cNvPr id="321" name="Рисунок 320" descr="Weblink Icons - Download Free Vector Icons | Noun Project">
          <a:hlinkClick xmlns:r="http://schemas.openxmlformats.org/officeDocument/2006/relationships" r:id="rId296"/>
          <a:extLst>
            <a:ext uri="{FF2B5EF4-FFF2-40B4-BE49-F238E27FC236}">
              <a16:creationId xmlns:a16="http://schemas.microsoft.com/office/drawing/2014/main" id="{3CA54A7F-47C6-4629-8652-05AA278D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891159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409</xdr:row>
      <xdr:rowOff>19050</xdr:rowOff>
    </xdr:from>
    <xdr:ext cx="252000" cy="252000"/>
    <xdr:pic>
      <xdr:nvPicPr>
        <xdr:cNvPr id="322" name="Рисунок 321" descr="Weblink Icons - Download Free Vector Icons | Noun Project">
          <a:hlinkClick xmlns:r="http://schemas.openxmlformats.org/officeDocument/2006/relationships" r:id="rId297"/>
          <a:extLst>
            <a:ext uri="{FF2B5EF4-FFF2-40B4-BE49-F238E27FC236}">
              <a16:creationId xmlns:a16="http://schemas.microsoft.com/office/drawing/2014/main" id="{C900478E-DF8C-4BD0-ADA3-6C3CD1B8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918083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447</xdr:row>
      <xdr:rowOff>63500</xdr:rowOff>
    </xdr:from>
    <xdr:ext cx="252000" cy="252000"/>
    <xdr:pic>
      <xdr:nvPicPr>
        <xdr:cNvPr id="324" name="Рисунок 323" descr="Weblink Icons - Download Free Vector Icons | Noun Project">
          <a:hlinkClick xmlns:r="http://schemas.openxmlformats.org/officeDocument/2006/relationships" r:id="rId298"/>
          <a:extLst>
            <a:ext uri="{FF2B5EF4-FFF2-40B4-BE49-F238E27FC236}">
              <a16:creationId xmlns:a16="http://schemas.microsoft.com/office/drawing/2014/main" id="{1948E156-675A-4F1F-99A7-64BA2790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98583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466</xdr:row>
      <xdr:rowOff>158750</xdr:rowOff>
    </xdr:from>
    <xdr:ext cx="252000" cy="252000"/>
    <xdr:pic>
      <xdr:nvPicPr>
        <xdr:cNvPr id="325" name="Рисунок 324" descr="Weblink Icons - Download Free Vector Icons | Noun Project">
          <a:hlinkClick xmlns:r="http://schemas.openxmlformats.org/officeDocument/2006/relationships" r:id="rId299"/>
          <a:extLst>
            <a:ext uri="{FF2B5EF4-FFF2-40B4-BE49-F238E27FC236}">
              <a16:creationId xmlns:a16="http://schemas.microsoft.com/office/drawing/2014/main" id="{E2D22EE0-3A65-44DD-96A1-5AC01975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02400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479</xdr:row>
      <xdr:rowOff>63500</xdr:rowOff>
    </xdr:from>
    <xdr:ext cx="252000" cy="252000"/>
    <xdr:pic>
      <xdr:nvPicPr>
        <xdr:cNvPr id="326" name="Рисунок 325" descr="Weblink Icons - Download Free Vector Icons | Noun Project">
          <a:hlinkClick xmlns:r="http://schemas.openxmlformats.org/officeDocument/2006/relationships" r:id="rId300"/>
          <a:extLst>
            <a:ext uri="{FF2B5EF4-FFF2-40B4-BE49-F238E27FC236}">
              <a16:creationId xmlns:a16="http://schemas.microsoft.com/office/drawing/2014/main" id="{054B0C7B-DF46-4669-B5D6-CDF52D97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04641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492</xdr:row>
      <xdr:rowOff>31750</xdr:rowOff>
    </xdr:from>
    <xdr:ext cx="252000" cy="252000"/>
    <xdr:pic>
      <xdr:nvPicPr>
        <xdr:cNvPr id="327" name="Рисунок 326" descr="Weblink Icons - Download Free Vector Icons | Noun Project">
          <a:hlinkClick xmlns:r="http://schemas.openxmlformats.org/officeDocument/2006/relationships" r:id="rId301"/>
          <a:extLst>
            <a:ext uri="{FF2B5EF4-FFF2-40B4-BE49-F238E27FC236}">
              <a16:creationId xmlns:a16="http://schemas.microsoft.com/office/drawing/2014/main" id="{FA47920F-38FB-48FB-A776-2467472A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072642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504</xdr:row>
      <xdr:rowOff>133350</xdr:rowOff>
    </xdr:from>
    <xdr:ext cx="252000" cy="252000"/>
    <xdr:pic>
      <xdr:nvPicPr>
        <xdr:cNvPr id="328" name="Рисунок 327" descr="Weblink Icons - Download Free Vector Icons | Noun Project">
          <a:hlinkClick xmlns:r="http://schemas.openxmlformats.org/officeDocument/2006/relationships" r:id="rId302"/>
          <a:extLst>
            <a:ext uri="{FF2B5EF4-FFF2-40B4-BE49-F238E27FC236}">
              <a16:creationId xmlns:a16="http://schemas.microsoft.com/office/drawing/2014/main" id="{11A5EE8F-95C2-4E41-9562-451CFF8F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098423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423</xdr:row>
      <xdr:rowOff>88900</xdr:rowOff>
    </xdr:from>
    <xdr:ext cx="252000" cy="252000"/>
    <xdr:pic>
      <xdr:nvPicPr>
        <xdr:cNvPr id="329" name="Рисунок 328" descr="Weblink Icons - Download Free Vector Icons | Noun Project">
          <a:hlinkClick xmlns:r="http://schemas.openxmlformats.org/officeDocument/2006/relationships" r:id="rId303"/>
          <a:extLst>
            <a:ext uri="{FF2B5EF4-FFF2-40B4-BE49-F238E27FC236}">
              <a16:creationId xmlns:a16="http://schemas.microsoft.com/office/drawing/2014/main" id="{E3F8E3B3-981E-417C-A5BB-2721CB80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949579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437</xdr:row>
      <xdr:rowOff>82550</xdr:rowOff>
    </xdr:from>
    <xdr:ext cx="252000" cy="252000"/>
    <xdr:pic>
      <xdr:nvPicPr>
        <xdr:cNvPr id="330" name="Рисунок 329" descr="Weblink Icons - Download Free Vector Icons | Noun Project">
          <a:hlinkClick xmlns:r="http://schemas.openxmlformats.org/officeDocument/2006/relationships" r:id="rId304"/>
          <a:extLst>
            <a:ext uri="{FF2B5EF4-FFF2-40B4-BE49-F238E27FC236}">
              <a16:creationId xmlns:a16="http://schemas.microsoft.com/office/drawing/2014/main" id="{8784487E-F654-430B-895E-465A116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2400" y="998474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196850</xdr:colOff>
      <xdr:row>454</xdr:row>
      <xdr:rowOff>69850</xdr:rowOff>
    </xdr:from>
    <xdr:ext cx="252000" cy="252000"/>
    <xdr:pic>
      <xdr:nvPicPr>
        <xdr:cNvPr id="331" name="Рисунок 330" descr="Weblink Icons - Download Free Vector Icons | Noun Project">
          <a:hlinkClick xmlns:r="http://schemas.openxmlformats.org/officeDocument/2006/relationships" r:id="rId305"/>
          <a:extLst>
            <a:ext uri="{FF2B5EF4-FFF2-40B4-BE49-F238E27FC236}">
              <a16:creationId xmlns:a16="http://schemas.microsoft.com/office/drawing/2014/main" id="{DC86D24E-5F55-4538-B362-53639580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035939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461</xdr:row>
      <xdr:rowOff>158750</xdr:rowOff>
    </xdr:from>
    <xdr:ext cx="252000" cy="252000"/>
    <xdr:pic>
      <xdr:nvPicPr>
        <xdr:cNvPr id="332" name="Рисунок 331" descr="Weblink Icons - Download Free Vector Icons | Noun Project">
          <a:hlinkClick xmlns:r="http://schemas.openxmlformats.org/officeDocument/2006/relationships" r:id="rId306"/>
          <a:extLst>
            <a:ext uri="{FF2B5EF4-FFF2-40B4-BE49-F238E27FC236}">
              <a16:creationId xmlns:a16="http://schemas.microsoft.com/office/drawing/2014/main" id="{2D8331BB-2EBE-43A4-A60F-D3CCA924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012952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512</xdr:row>
      <xdr:rowOff>165100</xdr:rowOff>
    </xdr:from>
    <xdr:ext cx="252000" cy="252000"/>
    <xdr:pic>
      <xdr:nvPicPr>
        <xdr:cNvPr id="333" name="Рисунок 332" descr="Weblink Icons - Download Free Vector Icons | Noun Project">
          <a:hlinkClick xmlns:r="http://schemas.openxmlformats.org/officeDocument/2006/relationships" r:id="rId307"/>
          <a:extLst>
            <a:ext uri="{FF2B5EF4-FFF2-40B4-BE49-F238E27FC236}">
              <a16:creationId xmlns:a16="http://schemas.microsoft.com/office/drawing/2014/main" id="{FA557A46-1088-4881-8E50-BD2B8EA3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11779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518</xdr:row>
      <xdr:rowOff>57150</xdr:rowOff>
    </xdr:from>
    <xdr:ext cx="252000" cy="252000"/>
    <xdr:pic>
      <xdr:nvPicPr>
        <xdr:cNvPr id="334" name="Рисунок 333" descr="Weblink Icons - Download Free Vector Icons | Noun Project">
          <a:hlinkClick xmlns:r="http://schemas.openxmlformats.org/officeDocument/2006/relationships" r:id="rId308"/>
          <a:extLst>
            <a:ext uri="{FF2B5EF4-FFF2-40B4-BE49-F238E27FC236}">
              <a16:creationId xmlns:a16="http://schemas.microsoft.com/office/drawing/2014/main" id="{EFDF9CF4-E5BB-4605-952E-79497645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13195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524</xdr:row>
      <xdr:rowOff>82550</xdr:rowOff>
    </xdr:from>
    <xdr:ext cx="252000" cy="252000"/>
    <xdr:pic>
      <xdr:nvPicPr>
        <xdr:cNvPr id="335" name="Рисунок 334" descr="Weblink Icons - Download Free Vector Icons | Noun Project">
          <a:hlinkClick xmlns:r="http://schemas.openxmlformats.org/officeDocument/2006/relationships" r:id="rId309"/>
          <a:extLst>
            <a:ext uri="{FF2B5EF4-FFF2-40B4-BE49-F238E27FC236}">
              <a16:creationId xmlns:a16="http://schemas.microsoft.com/office/drawing/2014/main" id="{7C0002D4-8AC6-4BFC-BCAA-D0E2BCAF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14592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534</xdr:row>
      <xdr:rowOff>57150</xdr:rowOff>
    </xdr:from>
    <xdr:ext cx="252000" cy="252000"/>
    <xdr:pic>
      <xdr:nvPicPr>
        <xdr:cNvPr id="336" name="Рисунок 335" descr="Weblink Icons - Download Free Vector Icons | Noun Project">
          <a:hlinkClick xmlns:r="http://schemas.openxmlformats.org/officeDocument/2006/relationships" r:id="rId310"/>
          <a:extLst>
            <a:ext uri="{FF2B5EF4-FFF2-40B4-BE49-F238E27FC236}">
              <a16:creationId xmlns:a16="http://schemas.microsoft.com/office/drawing/2014/main" id="{CF0B7484-E33A-43C2-8986-CABCF36B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168019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543</xdr:row>
      <xdr:rowOff>76200</xdr:rowOff>
    </xdr:from>
    <xdr:ext cx="252000" cy="252000"/>
    <xdr:pic>
      <xdr:nvPicPr>
        <xdr:cNvPr id="337" name="Рисунок 336" descr="Weblink Icons - Download Free Vector Icons | Noun Project">
          <a:hlinkClick xmlns:r="http://schemas.openxmlformats.org/officeDocument/2006/relationships" r:id="rId311"/>
          <a:extLst>
            <a:ext uri="{FF2B5EF4-FFF2-40B4-BE49-F238E27FC236}">
              <a16:creationId xmlns:a16="http://schemas.microsoft.com/office/drawing/2014/main" id="{C3EA26C3-6946-4EFA-A893-702FF7F5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18649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545</xdr:row>
      <xdr:rowOff>57150</xdr:rowOff>
    </xdr:from>
    <xdr:ext cx="252000" cy="252000"/>
    <xdr:pic>
      <xdr:nvPicPr>
        <xdr:cNvPr id="338" name="Рисунок 337" descr="Weblink Icons - Download Free Vector Icons | Noun Project">
          <a:hlinkClick xmlns:r="http://schemas.openxmlformats.org/officeDocument/2006/relationships" r:id="rId312"/>
          <a:extLst>
            <a:ext uri="{FF2B5EF4-FFF2-40B4-BE49-F238E27FC236}">
              <a16:creationId xmlns:a16="http://schemas.microsoft.com/office/drawing/2014/main" id="{BBB58633-22CF-4B42-BA75-675DABE76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19037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549</xdr:row>
      <xdr:rowOff>158750</xdr:rowOff>
    </xdr:from>
    <xdr:ext cx="252000" cy="252000"/>
    <xdr:pic>
      <xdr:nvPicPr>
        <xdr:cNvPr id="339" name="Рисунок 338" descr="Weblink Icons - Download Free Vector Icons | Noun Project">
          <a:hlinkClick xmlns:r="http://schemas.openxmlformats.org/officeDocument/2006/relationships" r:id="rId313"/>
          <a:extLst>
            <a:ext uri="{FF2B5EF4-FFF2-40B4-BE49-F238E27FC236}">
              <a16:creationId xmlns:a16="http://schemas.microsoft.com/office/drawing/2014/main" id="{85916407-494B-4DE1-8B09-92E31D9E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19545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552</xdr:row>
      <xdr:rowOff>82550</xdr:rowOff>
    </xdr:from>
    <xdr:ext cx="252000" cy="252000"/>
    <xdr:pic>
      <xdr:nvPicPr>
        <xdr:cNvPr id="340" name="Рисунок 339" descr="Weblink Icons - Download Free Vector Icons | Noun Project">
          <a:hlinkClick xmlns:r="http://schemas.openxmlformats.org/officeDocument/2006/relationships" r:id="rId314"/>
          <a:extLst>
            <a:ext uri="{FF2B5EF4-FFF2-40B4-BE49-F238E27FC236}">
              <a16:creationId xmlns:a16="http://schemas.microsoft.com/office/drawing/2014/main" id="{0D43F0CD-61E1-4C76-A82A-654C8260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02817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555</xdr:row>
      <xdr:rowOff>190500</xdr:rowOff>
    </xdr:from>
    <xdr:ext cx="252000" cy="252000"/>
    <xdr:pic>
      <xdr:nvPicPr>
        <xdr:cNvPr id="341" name="Рисунок 340" descr="Weblink Icons - Download Free Vector Icons | Noun Project">
          <a:hlinkClick xmlns:r="http://schemas.openxmlformats.org/officeDocument/2006/relationships" r:id="rId315"/>
          <a:extLst>
            <a:ext uri="{FF2B5EF4-FFF2-40B4-BE49-F238E27FC236}">
              <a16:creationId xmlns:a16="http://schemas.microsoft.com/office/drawing/2014/main" id="{132CA7C1-6A27-4ACA-94FF-32FDB863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10754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558</xdr:row>
      <xdr:rowOff>50800</xdr:rowOff>
    </xdr:from>
    <xdr:ext cx="252000" cy="252000"/>
    <xdr:pic>
      <xdr:nvPicPr>
        <xdr:cNvPr id="342" name="Рисунок 341" descr="Weblink Icons - Download Free Vector Icons | Noun Project">
          <a:hlinkClick xmlns:r="http://schemas.openxmlformats.org/officeDocument/2006/relationships" r:id="rId316"/>
          <a:extLst>
            <a:ext uri="{FF2B5EF4-FFF2-40B4-BE49-F238E27FC236}">
              <a16:creationId xmlns:a16="http://schemas.microsoft.com/office/drawing/2014/main" id="{C2A7AA4F-9178-4F4D-87F6-A6C79C2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1824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562</xdr:row>
      <xdr:rowOff>127000</xdr:rowOff>
    </xdr:from>
    <xdr:ext cx="252000" cy="252000"/>
    <xdr:pic>
      <xdr:nvPicPr>
        <xdr:cNvPr id="343" name="Рисунок 342" descr="Weblink Icons - Download Free Vector Icons | Noun Project">
          <a:hlinkClick xmlns:r="http://schemas.openxmlformats.org/officeDocument/2006/relationships" r:id="rId317"/>
          <a:extLst>
            <a:ext uri="{FF2B5EF4-FFF2-40B4-BE49-F238E27FC236}">
              <a16:creationId xmlns:a16="http://schemas.microsoft.com/office/drawing/2014/main" id="{C8C87EF1-552B-4502-B991-354E2090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2802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566</xdr:row>
      <xdr:rowOff>95250</xdr:rowOff>
    </xdr:from>
    <xdr:ext cx="252000" cy="252000"/>
    <xdr:pic>
      <xdr:nvPicPr>
        <xdr:cNvPr id="344" name="Рисунок 343" descr="Weblink Icons - Download Free Vector Icons | Noun Project">
          <a:hlinkClick xmlns:r="http://schemas.openxmlformats.org/officeDocument/2006/relationships" r:id="rId318"/>
          <a:extLst>
            <a:ext uri="{FF2B5EF4-FFF2-40B4-BE49-F238E27FC236}">
              <a16:creationId xmlns:a16="http://schemas.microsoft.com/office/drawing/2014/main" id="{481A7E9B-B312-4B60-928B-0D30DAAB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37234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570</xdr:row>
      <xdr:rowOff>101600</xdr:rowOff>
    </xdr:from>
    <xdr:ext cx="252000" cy="252000"/>
    <xdr:pic>
      <xdr:nvPicPr>
        <xdr:cNvPr id="345" name="Рисунок 344" descr="Weblink Icons - Download Free Vector Icons | Noun Project">
          <a:hlinkClick xmlns:r="http://schemas.openxmlformats.org/officeDocument/2006/relationships" r:id="rId319"/>
          <a:extLst>
            <a:ext uri="{FF2B5EF4-FFF2-40B4-BE49-F238E27FC236}">
              <a16:creationId xmlns:a16="http://schemas.microsoft.com/office/drawing/2014/main" id="{70309281-52A9-4A30-91FA-9B4CF5C6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46441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573</xdr:row>
      <xdr:rowOff>177800</xdr:rowOff>
    </xdr:from>
    <xdr:ext cx="252000" cy="252000"/>
    <xdr:pic>
      <xdr:nvPicPr>
        <xdr:cNvPr id="346" name="Рисунок 345" descr="Weblink Icons - Download Free Vector Icons | Noun Project">
          <a:hlinkClick xmlns:r="http://schemas.openxmlformats.org/officeDocument/2006/relationships" r:id="rId320"/>
          <a:extLst>
            <a:ext uri="{FF2B5EF4-FFF2-40B4-BE49-F238E27FC236}">
              <a16:creationId xmlns:a16="http://schemas.microsoft.com/office/drawing/2014/main" id="{91407909-19AE-4343-B432-CFFD5CA7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54061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575</xdr:row>
      <xdr:rowOff>120650</xdr:rowOff>
    </xdr:from>
    <xdr:ext cx="252000" cy="252000"/>
    <xdr:pic>
      <xdr:nvPicPr>
        <xdr:cNvPr id="347" name="Рисунок 346" descr="Weblink Icons - Download Free Vector Icons | Noun Project">
          <a:hlinkClick xmlns:r="http://schemas.openxmlformats.org/officeDocument/2006/relationships" r:id="rId321"/>
          <a:extLst>
            <a:ext uri="{FF2B5EF4-FFF2-40B4-BE49-F238E27FC236}">
              <a16:creationId xmlns:a16="http://schemas.microsoft.com/office/drawing/2014/main" id="{F390726B-9582-41B2-9982-E7A6AB71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59840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577</xdr:row>
      <xdr:rowOff>133350</xdr:rowOff>
    </xdr:from>
    <xdr:ext cx="252000" cy="252000"/>
    <xdr:pic>
      <xdr:nvPicPr>
        <xdr:cNvPr id="348" name="Рисунок 347" descr="Weblink Icons - Download Free Vector Icons | Noun Project">
          <a:hlinkClick xmlns:r="http://schemas.openxmlformats.org/officeDocument/2006/relationships" r:id="rId322"/>
          <a:extLst>
            <a:ext uri="{FF2B5EF4-FFF2-40B4-BE49-F238E27FC236}">
              <a16:creationId xmlns:a16="http://schemas.microsoft.com/office/drawing/2014/main" id="{7D66BF9E-7B23-497C-AAFC-699280FB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65301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580</xdr:row>
      <xdr:rowOff>31750</xdr:rowOff>
    </xdr:from>
    <xdr:ext cx="252000" cy="252000"/>
    <xdr:pic>
      <xdr:nvPicPr>
        <xdr:cNvPr id="349" name="Рисунок 348" descr="Weblink Icons - Download Free Vector Icons | Noun Project">
          <a:hlinkClick xmlns:r="http://schemas.openxmlformats.org/officeDocument/2006/relationships" r:id="rId323"/>
          <a:extLst>
            <a:ext uri="{FF2B5EF4-FFF2-40B4-BE49-F238E27FC236}">
              <a16:creationId xmlns:a16="http://schemas.microsoft.com/office/drawing/2014/main" id="{6BE72394-326E-4D38-B618-9D94FC3B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7158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584</xdr:row>
      <xdr:rowOff>107950</xdr:rowOff>
    </xdr:from>
    <xdr:ext cx="252000" cy="252000"/>
    <xdr:pic>
      <xdr:nvPicPr>
        <xdr:cNvPr id="350" name="Рисунок 349" descr="Weblink Icons - Download Free Vector Icons | Noun Project">
          <a:hlinkClick xmlns:r="http://schemas.openxmlformats.org/officeDocument/2006/relationships" r:id="rId324"/>
          <a:extLst>
            <a:ext uri="{FF2B5EF4-FFF2-40B4-BE49-F238E27FC236}">
              <a16:creationId xmlns:a16="http://schemas.microsoft.com/office/drawing/2014/main" id="{AD9E847F-5B6A-4238-855E-23DAB983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7984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341</xdr:row>
      <xdr:rowOff>6350</xdr:rowOff>
    </xdr:from>
    <xdr:ext cx="252000" cy="252000"/>
    <xdr:pic>
      <xdr:nvPicPr>
        <xdr:cNvPr id="351" name="Рисунок 350" descr="Weblink Icons - Download Free Vector Icons | Noun Project">
          <a:hlinkClick xmlns:r="http://schemas.openxmlformats.org/officeDocument/2006/relationships" r:id="rId325"/>
          <a:extLst>
            <a:ext uri="{FF2B5EF4-FFF2-40B4-BE49-F238E27FC236}">
              <a16:creationId xmlns:a16="http://schemas.microsoft.com/office/drawing/2014/main" id="{413AF060-7B30-478D-9FA0-CBD581EF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780415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593</xdr:row>
      <xdr:rowOff>190500</xdr:rowOff>
    </xdr:from>
    <xdr:ext cx="252000" cy="252000"/>
    <xdr:pic>
      <xdr:nvPicPr>
        <xdr:cNvPr id="352" name="Рисунок 351" descr="Weblink Icons - Download Free Vector Icons | Noun Project">
          <a:hlinkClick xmlns:r="http://schemas.openxmlformats.org/officeDocument/2006/relationships" r:id="rId326"/>
          <a:extLst>
            <a:ext uri="{FF2B5EF4-FFF2-40B4-BE49-F238E27FC236}">
              <a16:creationId xmlns:a16="http://schemas.microsoft.com/office/drawing/2014/main" id="{EBC26DAE-0D6A-47F0-857F-28C3B0B0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302639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596</xdr:row>
      <xdr:rowOff>120650</xdr:rowOff>
    </xdr:from>
    <xdr:ext cx="252000" cy="252000"/>
    <xdr:pic>
      <xdr:nvPicPr>
        <xdr:cNvPr id="353" name="Рисунок 352" descr="Weblink Icons - Download Free Vector Icons | Noun Project">
          <a:hlinkClick xmlns:r="http://schemas.openxmlformats.org/officeDocument/2006/relationships" r:id="rId327"/>
          <a:extLst>
            <a:ext uri="{FF2B5EF4-FFF2-40B4-BE49-F238E27FC236}">
              <a16:creationId xmlns:a16="http://schemas.microsoft.com/office/drawing/2014/main" id="{A523A332-A0A9-4446-8B83-11B19CBE0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311465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603</xdr:row>
      <xdr:rowOff>63500</xdr:rowOff>
    </xdr:from>
    <xdr:ext cx="252000" cy="252000"/>
    <xdr:pic>
      <xdr:nvPicPr>
        <xdr:cNvPr id="354" name="Рисунок 353" descr="Weblink Icons - Download Free Vector Icons | Noun Project">
          <a:hlinkClick xmlns:r="http://schemas.openxmlformats.org/officeDocument/2006/relationships" r:id="rId328"/>
          <a:extLst>
            <a:ext uri="{FF2B5EF4-FFF2-40B4-BE49-F238E27FC236}">
              <a16:creationId xmlns:a16="http://schemas.microsoft.com/office/drawing/2014/main" id="{85D8ECE0-35B7-4EA2-94D3-105F7DF0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328039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284480</xdr:colOff>
      <xdr:row>515</xdr:row>
      <xdr:rowOff>165100</xdr:rowOff>
    </xdr:from>
    <xdr:to>
      <xdr:col>0</xdr:col>
      <xdr:colOff>991870</xdr:colOff>
      <xdr:row>522</xdr:row>
      <xdr:rowOff>99060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9010C91D-1ECE-42E7-9EDC-20CF1BC67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480" y="112674400"/>
          <a:ext cx="707390" cy="1524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304800</xdr:colOff>
      <xdr:row>257</xdr:row>
      <xdr:rowOff>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8E1C2FB-0A00-4CA7-8B52-3DE5817C5CB9}"/>
            </a:ext>
          </a:extLst>
        </xdr:cNvPr>
        <xdr:cNvSpPr>
          <a:spLocks noChangeAspect="1" noChangeArrowheads="1"/>
        </xdr:cNvSpPr>
      </xdr:nvSpPr>
      <xdr:spPr bwMode="auto">
        <a:xfrm>
          <a:off x="0" y="6023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99060</xdr:colOff>
      <xdr:row>254</xdr:row>
      <xdr:rowOff>83820</xdr:rowOff>
    </xdr:from>
    <xdr:to>
      <xdr:col>0</xdr:col>
      <xdr:colOff>711200</xdr:colOff>
      <xdr:row>258</xdr:row>
      <xdr:rowOff>76200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C61AA2C1-3074-41BB-A6AE-5F87035C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BEBA8EAE-BF5A-486C-A8C5-ECC9F3942E4B}">
              <a14:imgProps xmlns:a14="http://schemas.microsoft.com/office/drawing/2010/main">
                <a14:imgLayer r:embed="rId33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60167520"/>
          <a:ext cx="60198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594360</xdr:colOff>
      <xdr:row>255</xdr:row>
      <xdr:rowOff>149400</xdr:rowOff>
    </xdr:from>
    <xdr:to>
      <xdr:col>0</xdr:col>
      <xdr:colOff>1126490</xdr:colOff>
      <xdr:row>259</xdr:row>
      <xdr:rowOff>99060</xdr:rowOff>
    </xdr:to>
    <xdr:pic>
      <xdr:nvPicPr>
        <xdr:cNvPr id="52" name="Изображение 183">
          <a:extLst>
            <a:ext uri="{FF2B5EF4-FFF2-40B4-BE49-F238E27FC236}">
              <a16:creationId xmlns:a16="http://schemas.microsoft.com/office/drawing/2014/main" id="{2B14DD1B-6273-43E4-AC59-60A9C9204EF8}"/>
            </a:ext>
          </a:extLst>
        </xdr:cNvPr>
        <xdr:cNvPicPr/>
      </xdr:nvPicPr>
      <xdr:blipFill>
        <a:blip xmlns:r="http://schemas.openxmlformats.org/officeDocument/2006/relationships" r:embed="rId332">
          <a:extLst>
            <a:ext uri="{BEBA8EAE-BF5A-486C-A8C5-ECC9F3942E4B}">
              <a14:imgProps xmlns:a14="http://schemas.microsoft.com/office/drawing/2010/main">
                <a14:imgLayer r:embed="rId333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594360" y="60385500"/>
          <a:ext cx="533400" cy="54402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259200</xdr:colOff>
      <xdr:row>260</xdr:row>
      <xdr:rowOff>27360</xdr:rowOff>
    </xdr:from>
    <xdr:ext cx="770230" cy="513800"/>
    <xdr:pic>
      <xdr:nvPicPr>
        <xdr:cNvPr id="299" name="Изображение 184">
          <a:extLst>
            <a:ext uri="{FF2B5EF4-FFF2-40B4-BE49-F238E27FC236}">
              <a16:creationId xmlns:a16="http://schemas.microsoft.com/office/drawing/2014/main" id="{5DE69C6E-7B0E-46BE-88F4-4AD533C6DEC6}"/>
            </a:ext>
          </a:extLst>
        </xdr:cNvPr>
        <xdr:cNvPicPr/>
      </xdr:nvPicPr>
      <xdr:blipFill>
        <a:blip xmlns:r="http://schemas.openxmlformats.org/officeDocument/2006/relationships" r:embed="rId334">
          <a:extLst>
            <a:ext uri="{BEBA8EAE-BF5A-486C-A8C5-ECC9F3942E4B}">
              <a14:imgProps xmlns:a14="http://schemas.microsoft.com/office/drawing/2010/main">
                <a14:imgLayer r:embed="rId335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57930" y="61967800"/>
          <a:ext cx="770230" cy="5138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11</xdr:col>
      <xdr:colOff>0</xdr:colOff>
      <xdr:row>260</xdr:row>
      <xdr:rowOff>158750</xdr:rowOff>
    </xdr:from>
    <xdr:ext cx="252000" cy="252000"/>
    <xdr:pic>
      <xdr:nvPicPr>
        <xdr:cNvPr id="306" name="Рисунок 305" descr="Weblink Icons - Download Free Vector Icons | Noun Project">
          <a:hlinkClick xmlns:r="http://schemas.openxmlformats.org/officeDocument/2006/relationships" r:id="rId336"/>
          <a:extLst>
            <a:ext uri="{FF2B5EF4-FFF2-40B4-BE49-F238E27FC236}">
              <a16:creationId xmlns:a16="http://schemas.microsoft.com/office/drawing/2014/main" id="{5F36D188-338A-4F19-871B-25D85DC8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280" y="621030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266701</xdr:colOff>
      <xdr:row>262</xdr:row>
      <xdr:rowOff>68580</xdr:rowOff>
    </xdr:from>
    <xdr:to>
      <xdr:col>0</xdr:col>
      <xdr:colOff>955555</xdr:colOff>
      <xdr:row>263</xdr:row>
      <xdr:rowOff>252730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27D205FE-3316-44BA-B45E-44DC10816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62285880"/>
          <a:ext cx="688854" cy="480060"/>
        </a:xfrm>
        <a:prstGeom prst="rect">
          <a:avLst/>
        </a:prstGeom>
      </xdr:spPr>
    </xdr:pic>
    <xdr:clientData/>
  </xdr:twoCellAnchor>
  <xdr:oneCellAnchor>
    <xdr:from>
      <xdr:col>0</xdr:col>
      <xdr:colOff>142920</xdr:colOff>
      <xdr:row>196</xdr:row>
      <xdr:rowOff>32040</xdr:rowOff>
    </xdr:from>
    <xdr:ext cx="717210" cy="369340"/>
    <xdr:pic>
      <xdr:nvPicPr>
        <xdr:cNvPr id="309" name="Изображение 166">
          <a:extLst>
            <a:ext uri="{FF2B5EF4-FFF2-40B4-BE49-F238E27FC236}">
              <a16:creationId xmlns:a16="http://schemas.microsoft.com/office/drawing/2014/main" id="{F1E6D2CD-BC89-4FFD-A3C0-280260E70A21}"/>
            </a:ext>
          </a:extLst>
        </xdr:cNvPr>
        <xdr:cNvPicPr/>
      </xdr:nvPicPr>
      <xdr:blipFill>
        <a:blip xmlns:r="http://schemas.openxmlformats.org/officeDocument/2006/relationships" r:embed="rId338">
          <a:extLst>
            <a:ext uri="{BEBA8EAE-BF5A-486C-A8C5-ECC9F3942E4B}">
              <a14:imgProps xmlns:a14="http://schemas.microsoft.com/office/drawing/2010/main">
                <a14:imgLayer r:embed="rId339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42920" y="49036260"/>
          <a:ext cx="717210" cy="36934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0</xdr:col>
      <xdr:colOff>429840</xdr:colOff>
      <xdr:row>197</xdr:row>
      <xdr:rowOff>58680</xdr:rowOff>
    </xdr:from>
    <xdr:ext cx="713880" cy="386290"/>
    <xdr:pic>
      <xdr:nvPicPr>
        <xdr:cNvPr id="310" name="Изображение 173">
          <a:extLst>
            <a:ext uri="{FF2B5EF4-FFF2-40B4-BE49-F238E27FC236}">
              <a16:creationId xmlns:a16="http://schemas.microsoft.com/office/drawing/2014/main" id="{45973423-1EEA-45C1-866C-A84DF73518D5}"/>
            </a:ext>
          </a:extLst>
        </xdr:cNvPr>
        <xdr:cNvPicPr/>
      </xdr:nvPicPr>
      <xdr:blipFill>
        <a:blip xmlns:r="http://schemas.openxmlformats.org/officeDocument/2006/relationships" r:embed="rId340">
          <a:extLst>
            <a:ext uri="{BEBA8EAE-BF5A-486C-A8C5-ECC9F3942E4B}">
              <a14:imgProps xmlns:a14="http://schemas.microsoft.com/office/drawing/2010/main">
                <a14:imgLayer r:embed="rId341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29840" y="49215300"/>
          <a:ext cx="713880" cy="38629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11</xdr:col>
      <xdr:colOff>0</xdr:colOff>
      <xdr:row>197</xdr:row>
      <xdr:rowOff>19050</xdr:rowOff>
    </xdr:from>
    <xdr:ext cx="252000" cy="252000"/>
    <xdr:pic>
      <xdr:nvPicPr>
        <xdr:cNvPr id="312" name="Рисунок 311" descr="Weblink Icons - Download Free Vector Icons | Noun Project">
          <a:hlinkClick xmlns:r="http://schemas.openxmlformats.org/officeDocument/2006/relationships" r:id="rId244"/>
          <a:extLst>
            <a:ext uri="{FF2B5EF4-FFF2-40B4-BE49-F238E27FC236}">
              <a16:creationId xmlns:a16="http://schemas.microsoft.com/office/drawing/2014/main" id="{24C79BB7-DD47-4010-A54B-752DF7EC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491756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144780</xdr:colOff>
      <xdr:row>167</xdr:row>
      <xdr:rowOff>336499</xdr:rowOff>
    </xdr:from>
    <xdr:to>
      <xdr:col>0</xdr:col>
      <xdr:colOff>1150620</xdr:colOff>
      <xdr:row>171</xdr:row>
      <xdr:rowOff>198119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C4E96B8-9FE7-4110-B504-0C266AECB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2" cstate="print">
          <a:extLst>
            <a:ext uri="{BEBA8EAE-BF5A-486C-A8C5-ECC9F3942E4B}">
              <a14:imgProps xmlns:a14="http://schemas.microsoft.com/office/drawing/2010/main">
                <a14:imgLayer r:embed="rId34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907" r="13665"/>
        <a:stretch/>
      </xdr:blipFill>
      <xdr:spPr>
        <a:xfrm>
          <a:off x="144780" y="43648579"/>
          <a:ext cx="1005840" cy="112654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192</xdr:row>
      <xdr:rowOff>47007</xdr:rowOff>
    </xdr:from>
    <xdr:to>
      <xdr:col>0</xdr:col>
      <xdr:colOff>1022350</xdr:colOff>
      <xdr:row>195</xdr:row>
      <xdr:rowOff>107950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6D9BEB33-7DD9-461D-82CD-1AF3F73BE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67" t="19542" r="12966" b="20375"/>
        <a:stretch/>
      </xdr:blipFill>
      <xdr:spPr>
        <a:xfrm>
          <a:off x="247650" y="49132507"/>
          <a:ext cx="774700" cy="518143"/>
        </a:xfrm>
        <a:prstGeom prst="rect">
          <a:avLst/>
        </a:prstGeom>
      </xdr:spPr>
    </xdr:pic>
    <xdr:clientData/>
  </xdr:twoCellAnchor>
  <xdr:oneCellAnchor>
    <xdr:from>
      <xdr:col>10</xdr:col>
      <xdr:colOff>196850</xdr:colOff>
      <xdr:row>431</xdr:row>
      <xdr:rowOff>107950</xdr:rowOff>
    </xdr:from>
    <xdr:ext cx="252000" cy="252000"/>
    <xdr:pic>
      <xdr:nvPicPr>
        <xdr:cNvPr id="314" name="Рисунок 313" descr="Weblink Icons - Download Free Vector Icons | Noun Project">
          <a:hlinkClick xmlns:r="http://schemas.openxmlformats.org/officeDocument/2006/relationships" r:id="rId345"/>
          <a:extLst>
            <a:ext uri="{FF2B5EF4-FFF2-40B4-BE49-F238E27FC236}">
              <a16:creationId xmlns:a16="http://schemas.microsoft.com/office/drawing/2014/main" id="{DBE44835-9224-4509-BD99-A1FA2F6C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84250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38100</xdr:colOff>
      <xdr:row>428</xdr:row>
      <xdr:rowOff>133350</xdr:rowOff>
    </xdr:from>
    <xdr:to>
      <xdr:col>0</xdr:col>
      <xdr:colOff>1230084</xdr:colOff>
      <xdr:row>440</xdr:row>
      <xdr:rowOff>50800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CBA6E8A3-BD83-4B39-869D-6B2526BD3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96729550"/>
          <a:ext cx="1191984" cy="250825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452</xdr:row>
      <xdr:rowOff>12699</xdr:rowOff>
    </xdr:from>
    <xdr:to>
      <xdr:col>0</xdr:col>
      <xdr:colOff>1033192</xdr:colOff>
      <xdr:row>457</xdr:row>
      <xdr:rowOff>184150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87EB38A1-239F-429D-8342-73AC697072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798" b="4615"/>
        <a:stretch/>
      </xdr:blipFill>
      <xdr:spPr>
        <a:xfrm>
          <a:off x="222250" y="101612699"/>
          <a:ext cx="810942" cy="11874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1127300</xdr:colOff>
      <xdr:row>106</xdr:row>
      <xdr:rowOff>116840</xdr:rowOff>
    </xdr:from>
    <xdr:to>
      <xdr:col>2</xdr:col>
      <xdr:colOff>2766304</xdr:colOff>
      <xdr:row>111</xdr:row>
      <xdr:rowOff>1270</xdr:rowOff>
    </xdr:to>
    <xdr:pic>
      <xdr:nvPicPr>
        <xdr:cNvPr id="23" name="Рисунок 17">
          <a:extLst>
            <a:ext uri="{FF2B5EF4-FFF2-40B4-BE49-F238E27FC236}">
              <a16:creationId xmlns:a16="http://schemas.microsoft.com/office/drawing/2014/main" id="{88B757AF-B856-4D89-AC38-8080FC02F39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0053" b="27513"/>
        <a:stretch/>
      </xdr:blipFill>
      <xdr:spPr>
        <a:xfrm>
          <a:off x="3504740" y="22900640"/>
          <a:ext cx="1641544" cy="73787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387351</xdr:colOff>
      <xdr:row>10</xdr:row>
      <xdr:rowOff>63500</xdr:rowOff>
    </xdr:from>
    <xdr:to>
      <xdr:col>0</xdr:col>
      <xdr:colOff>899460</xdr:colOff>
      <xdr:row>50</xdr:row>
      <xdr:rowOff>115570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201F09E8-BE53-4460-BAB5-622A73A6A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85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1" y="1479550"/>
          <a:ext cx="493059" cy="838835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53</xdr:row>
      <xdr:rowOff>184150</xdr:rowOff>
    </xdr:from>
    <xdr:to>
      <xdr:col>0</xdr:col>
      <xdr:colOff>1129213</xdr:colOff>
      <xdr:row>60</xdr:row>
      <xdr:rowOff>115570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D56AA39F-959E-4F5C-A877-E9D02F0E8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alphaModFix amt="85000"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" y="10452100"/>
          <a:ext cx="955223" cy="139065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0</xdr:row>
      <xdr:rowOff>57151</xdr:rowOff>
    </xdr:from>
    <xdr:to>
      <xdr:col>2</xdr:col>
      <xdr:colOff>2552700</xdr:colOff>
      <xdr:row>4</xdr:row>
      <xdr:rowOff>76201</xdr:rowOff>
    </xdr:to>
    <xdr:grpSp>
      <xdr:nvGrpSpPr>
        <xdr:cNvPr id="8" name="Графіка 183">
          <a:extLst>
            <a:ext uri="{FF2B5EF4-FFF2-40B4-BE49-F238E27FC236}">
              <a16:creationId xmlns:a16="http://schemas.microsoft.com/office/drawing/2014/main" id="{0E96FFEF-AA5D-4B60-8AA2-F98C50929DCF}"/>
            </a:ext>
          </a:extLst>
        </xdr:cNvPr>
        <xdr:cNvGrpSpPr/>
      </xdr:nvGrpSpPr>
      <xdr:grpSpPr>
        <a:xfrm>
          <a:off x="3632200" y="57151"/>
          <a:ext cx="1295400" cy="476250"/>
          <a:chOff x="3625849" y="203497"/>
          <a:chExt cx="1093887" cy="441028"/>
        </a:xfrm>
        <a:solidFill>
          <a:srgbClr val="006D8F"/>
        </a:solidFill>
      </xdr:grpSpPr>
      <xdr:sp macro="" textlink="">
        <xdr:nvSpPr>
          <xdr:cNvPr id="9" name="Полілінія: фігура 8">
            <a:extLst>
              <a:ext uri="{FF2B5EF4-FFF2-40B4-BE49-F238E27FC236}">
                <a16:creationId xmlns:a16="http://schemas.microsoft.com/office/drawing/2014/main" id="{4DF25B02-E9D7-4DD1-8464-1493FA1C8392}"/>
              </a:ext>
            </a:extLst>
          </xdr:cNvPr>
          <xdr:cNvSpPr/>
        </xdr:nvSpPr>
        <xdr:spPr>
          <a:xfrm>
            <a:off x="4063404" y="203497"/>
            <a:ext cx="215304" cy="441027"/>
          </a:xfrm>
          <a:custGeom>
            <a:avLst/>
            <a:gdLst>
              <a:gd name="connsiteX0" fmla="*/ 0 w 215304"/>
              <a:gd name="connsiteY0" fmla="*/ 437555 h 441027"/>
              <a:gd name="connsiteX1" fmla="*/ 0 w 215304"/>
              <a:gd name="connsiteY1" fmla="*/ 152797 h 441027"/>
              <a:gd name="connsiteX2" fmla="*/ 38199 w 215304"/>
              <a:gd name="connsiteY2" fmla="*/ 38199 h 441027"/>
              <a:gd name="connsiteX3" fmla="*/ 152797 w 215304"/>
              <a:gd name="connsiteY3" fmla="*/ 0 h 441027"/>
              <a:gd name="connsiteX4" fmla="*/ 215305 w 215304"/>
              <a:gd name="connsiteY4" fmla="*/ 0 h 441027"/>
              <a:gd name="connsiteX5" fmla="*/ 215305 w 215304"/>
              <a:gd name="connsiteY5" fmla="*/ 55563 h 441027"/>
              <a:gd name="connsiteX6" fmla="*/ 142379 w 215304"/>
              <a:gd name="connsiteY6" fmla="*/ 55563 h 441027"/>
              <a:gd name="connsiteX7" fmla="*/ 76399 w 215304"/>
              <a:gd name="connsiteY7" fmla="*/ 79871 h 441027"/>
              <a:gd name="connsiteX8" fmla="*/ 55563 w 215304"/>
              <a:gd name="connsiteY8" fmla="*/ 145852 h 441027"/>
              <a:gd name="connsiteX9" fmla="*/ 55563 w 215304"/>
              <a:gd name="connsiteY9" fmla="*/ 194469 h 441027"/>
              <a:gd name="connsiteX10" fmla="*/ 201414 w 215304"/>
              <a:gd name="connsiteY10" fmla="*/ 194469 h 441027"/>
              <a:gd name="connsiteX11" fmla="*/ 201414 w 215304"/>
              <a:gd name="connsiteY11" fmla="*/ 250032 h 441027"/>
              <a:gd name="connsiteX12" fmla="*/ 55563 w 215304"/>
              <a:gd name="connsiteY12" fmla="*/ 250032 h 441027"/>
              <a:gd name="connsiteX13" fmla="*/ 55563 w 215304"/>
              <a:gd name="connsiteY13" fmla="*/ 441028 h 441027"/>
              <a:gd name="connsiteX14" fmla="*/ 0 w 215304"/>
              <a:gd name="connsiteY14" fmla="*/ 441028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15304" h="441027">
                <a:moveTo>
                  <a:pt x="0" y="437555"/>
                </a:moveTo>
                <a:lnTo>
                  <a:pt x="0" y="152797"/>
                </a:lnTo>
                <a:cubicBezTo>
                  <a:pt x="0" y="100707"/>
                  <a:pt x="13891" y="62508"/>
                  <a:pt x="38199" y="38199"/>
                </a:cubicBezTo>
                <a:cubicBezTo>
                  <a:pt x="62508" y="13891"/>
                  <a:pt x="100707" y="0"/>
                  <a:pt x="152797" y="0"/>
                </a:cubicBezTo>
                <a:lnTo>
                  <a:pt x="215305" y="0"/>
                </a:lnTo>
                <a:lnTo>
                  <a:pt x="215305" y="55563"/>
                </a:lnTo>
                <a:lnTo>
                  <a:pt x="142379" y="55563"/>
                </a:lnTo>
                <a:cubicBezTo>
                  <a:pt x="114598" y="55563"/>
                  <a:pt x="93762" y="62508"/>
                  <a:pt x="76399" y="79871"/>
                </a:cubicBezTo>
                <a:cubicBezTo>
                  <a:pt x="62508" y="93762"/>
                  <a:pt x="55563" y="118070"/>
                  <a:pt x="55563" y="145852"/>
                </a:cubicBezTo>
                <a:lnTo>
                  <a:pt x="55563" y="194469"/>
                </a:lnTo>
                <a:lnTo>
                  <a:pt x="201414" y="194469"/>
                </a:lnTo>
                <a:lnTo>
                  <a:pt x="201414" y="250032"/>
                </a:lnTo>
                <a:lnTo>
                  <a:pt x="55563" y="250032"/>
                </a:lnTo>
                <a:lnTo>
                  <a:pt x="55563" y="441028"/>
                </a:lnTo>
                <a:lnTo>
                  <a:pt x="0" y="441028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0" name="Полілінія: фігура 9">
            <a:extLst>
              <a:ext uri="{FF2B5EF4-FFF2-40B4-BE49-F238E27FC236}">
                <a16:creationId xmlns:a16="http://schemas.microsoft.com/office/drawing/2014/main" id="{D41B2F43-097B-421F-B9AB-0C8D27BE621F}"/>
              </a:ext>
            </a:extLst>
          </xdr:cNvPr>
          <xdr:cNvSpPr/>
        </xdr:nvSpPr>
        <xdr:spPr>
          <a:xfrm>
            <a:off x="4348162" y="203497"/>
            <a:ext cx="368101" cy="441027"/>
          </a:xfrm>
          <a:custGeom>
            <a:avLst/>
            <a:gdLst>
              <a:gd name="connsiteX0" fmla="*/ 0 w 368101"/>
              <a:gd name="connsiteY0" fmla="*/ 437555 h 441027"/>
              <a:gd name="connsiteX1" fmla="*/ 0 w 368101"/>
              <a:gd name="connsiteY1" fmla="*/ 378520 h 441027"/>
              <a:gd name="connsiteX2" fmla="*/ 45145 w 368101"/>
              <a:gd name="connsiteY2" fmla="*/ 378520 h 441027"/>
              <a:gd name="connsiteX3" fmla="*/ 83344 w 368101"/>
              <a:gd name="connsiteY3" fmla="*/ 368102 h 441027"/>
              <a:gd name="connsiteX4" fmla="*/ 111125 w 368101"/>
              <a:gd name="connsiteY4" fmla="*/ 336848 h 441027"/>
              <a:gd name="connsiteX5" fmla="*/ 131961 w 368101"/>
              <a:gd name="connsiteY5" fmla="*/ 288231 h 441027"/>
              <a:gd name="connsiteX6" fmla="*/ 159742 w 368101"/>
              <a:gd name="connsiteY6" fmla="*/ 208360 h 441027"/>
              <a:gd name="connsiteX7" fmla="*/ 184051 w 368101"/>
              <a:gd name="connsiteY7" fmla="*/ 135434 h 441027"/>
              <a:gd name="connsiteX8" fmla="*/ 215305 w 368101"/>
              <a:gd name="connsiteY8" fmla="*/ 62508 h 441027"/>
              <a:gd name="connsiteX9" fmla="*/ 256977 w 368101"/>
              <a:gd name="connsiteY9" fmla="*/ 17363 h 441027"/>
              <a:gd name="connsiteX10" fmla="*/ 316012 w 368101"/>
              <a:gd name="connsiteY10" fmla="*/ 0 h 441027"/>
              <a:gd name="connsiteX11" fmla="*/ 368102 w 368101"/>
              <a:gd name="connsiteY11" fmla="*/ 0 h 441027"/>
              <a:gd name="connsiteX12" fmla="*/ 368102 w 368101"/>
              <a:gd name="connsiteY12" fmla="*/ 59035 h 441027"/>
              <a:gd name="connsiteX13" fmla="*/ 336848 w 368101"/>
              <a:gd name="connsiteY13" fmla="*/ 59035 h 441027"/>
              <a:gd name="connsiteX14" fmla="*/ 295176 w 368101"/>
              <a:gd name="connsiteY14" fmla="*/ 69453 h 441027"/>
              <a:gd name="connsiteX15" fmla="*/ 267395 w 368101"/>
              <a:gd name="connsiteY15" fmla="*/ 100707 h 441027"/>
              <a:gd name="connsiteX16" fmla="*/ 243086 w 368101"/>
              <a:gd name="connsiteY16" fmla="*/ 152797 h 441027"/>
              <a:gd name="connsiteX17" fmla="*/ 211832 w 368101"/>
              <a:gd name="connsiteY17" fmla="*/ 246559 h 441027"/>
              <a:gd name="connsiteX18" fmla="*/ 177106 w 368101"/>
              <a:gd name="connsiteY18" fmla="*/ 340321 h 441027"/>
              <a:gd name="connsiteX19" fmla="*/ 142379 w 368101"/>
              <a:gd name="connsiteY19" fmla="*/ 399356 h 441027"/>
              <a:gd name="connsiteX20" fmla="*/ 100707 w 368101"/>
              <a:gd name="connsiteY20" fmla="*/ 430610 h 441027"/>
              <a:gd name="connsiteX21" fmla="*/ 48617 w 368101"/>
              <a:gd name="connsiteY21" fmla="*/ 441028 h 441027"/>
              <a:gd name="connsiteX22" fmla="*/ 0 w 368101"/>
              <a:gd name="connsiteY22" fmla="*/ 437555 h 441027"/>
              <a:gd name="connsiteX23" fmla="*/ 0 w 368101"/>
              <a:gd name="connsiteY23" fmla="*/ 437555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368101" h="441027">
                <a:moveTo>
                  <a:pt x="0" y="437555"/>
                </a:moveTo>
                <a:lnTo>
                  <a:pt x="0" y="378520"/>
                </a:lnTo>
                <a:lnTo>
                  <a:pt x="45145" y="378520"/>
                </a:lnTo>
                <a:cubicBezTo>
                  <a:pt x="59035" y="378520"/>
                  <a:pt x="72926" y="375047"/>
                  <a:pt x="83344" y="368102"/>
                </a:cubicBezTo>
                <a:cubicBezTo>
                  <a:pt x="93762" y="361157"/>
                  <a:pt x="104180" y="350739"/>
                  <a:pt x="111125" y="336848"/>
                </a:cubicBezTo>
                <a:cubicBezTo>
                  <a:pt x="118070" y="322957"/>
                  <a:pt x="125016" y="305594"/>
                  <a:pt x="131961" y="288231"/>
                </a:cubicBezTo>
                <a:cubicBezTo>
                  <a:pt x="138906" y="270868"/>
                  <a:pt x="149324" y="243086"/>
                  <a:pt x="159742" y="208360"/>
                </a:cubicBezTo>
                <a:cubicBezTo>
                  <a:pt x="166688" y="190996"/>
                  <a:pt x="173633" y="166688"/>
                  <a:pt x="184051" y="135434"/>
                </a:cubicBezTo>
                <a:cubicBezTo>
                  <a:pt x="194469" y="104180"/>
                  <a:pt x="204887" y="79871"/>
                  <a:pt x="215305" y="62508"/>
                </a:cubicBezTo>
                <a:cubicBezTo>
                  <a:pt x="225723" y="45145"/>
                  <a:pt x="239614" y="27781"/>
                  <a:pt x="256977" y="17363"/>
                </a:cubicBezTo>
                <a:cubicBezTo>
                  <a:pt x="274340" y="6945"/>
                  <a:pt x="291703" y="0"/>
                  <a:pt x="316012" y="0"/>
                </a:cubicBezTo>
                <a:lnTo>
                  <a:pt x="368102" y="0"/>
                </a:lnTo>
                <a:lnTo>
                  <a:pt x="368102" y="59035"/>
                </a:lnTo>
                <a:lnTo>
                  <a:pt x="336848" y="59035"/>
                </a:lnTo>
                <a:cubicBezTo>
                  <a:pt x="319485" y="59035"/>
                  <a:pt x="309067" y="62508"/>
                  <a:pt x="295176" y="69453"/>
                </a:cubicBezTo>
                <a:cubicBezTo>
                  <a:pt x="284758" y="76399"/>
                  <a:pt x="274340" y="86817"/>
                  <a:pt x="267395" y="100707"/>
                </a:cubicBezTo>
                <a:cubicBezTo>
                  <a:pt x="260449" y="114598"/>
                  <a:pt x="250032" y="131961"/>
                  <a:pt x="243086" y="152797"/>
                </a:cubicBezTo>
                <a:cubicBezTo>
                  <a:pt x="236141" y="173633"/>
                  <a:pt x="225723" y="204887"/>
                  <a:pt x="211832" y="246559"/>
                </a:cubicBezTo>
                <a:cubicBezTo>
                  <a:pt x="201414" y="284758"/>
                  <a:pt x="187524" y="316012"/>
                  <a:pt x="177106" y="340321"/>
                </a:cubicBezTo>
                <a:cubicBezTo>
                  <a:pt x="166688" y="364629"/>
                  <a:pt x="152797" y="385465"/>
                  <a:pt x="142379" y="399356"/>
                </a:cubicBezTo>
                <a:cubicBezTo>
                  <a:pt x="128488" y="413247"/>
                  <a:pt x="114598" y="423665"/>
                  <a:pt x="100707" y="430610"/>
                </a:cubicBezTo>
                <a:cubicBezTo>
                  <a:pt x="86816" y="437555"/>
                  <a:pt x="69453" y="441028"/>
                  <a:pt x="48617" y="441028"/>
                </a:cubicBezTo>
                <a:lnTo>
                  <a:pt x="0" y="437555"/>
                </a:lnTo>
                <a:lnTo>
                  <a:pt x="0" y="437555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" name="Полілінія: фігура 10">
            <a:extLst>
              <a:ext uri="{FF2B5EF4-FFF2-40B4-BE49-F238E27FC236}">
                <a16:creationId xmlns:a16="http://schemas.microsoft.com/office/drawing/2014/main" id="{456BCF2E-3ECB-40FE-A745-2C585252469A}"/>
              </a:ext>
            </a:extLst>
          </xdr:cNvPr>
          <xdr:cNvSpPr/>
        </xdr:nvSpPr>
        <xdr:spPr>
          <a:xfrm>
            <a:off x="4591248" y="588963"/>
            <a:ext cx="55562" cy="52089"/>
          </a:xfrm>
          <a:custGeom>
            <a:avLst/>
            <a:gdLst>
              <a:gd name="connsiteX0" fmla="*/ 55563 w 55562"/>
              <a:gd name="connsiteY0" fmla="*/ 10418 h 52089"/>
              <a:gd name="connsiteX1" fmla="*/ 34727 w 55562"/>
              <a:gd name="connsiteY1" fmla="*/ 10418 h 52089"/>
              <a:gd name="connsiteX2" fmla="*/ 34727 w 55562"/>
              <a:gd name="connsiteY2" fmla="*/ 52090 h 52089"/>
              <a:gd name="connsiteX3" fmla="*/ 24309 w 55562"/>
              <a:gd name="connsiteY3" fmla="*/ 52090 h 52089"/>
              <a:gd name="connsiteX4" fmla="*/ 24309 w 55562"/>
              <a:gd name="connsiteY4" fmla="*/ 10418 h 52089"/>
              <a:gd name="connsiteX5" fmla="*/ 0 w 55562"/>
              <a:gd name="connsiteY5" fmla="*/ 10418 h 52089"/>
              <a:gd name="connsiteX6" fmla="*/ 0 w 55562"/>
              <a:gd name="connsiteY6" fmla="*/ 0 h 52089"/>
              <a:gd name="connsiteX7" fmla="*/ 55563 w 55562"/>
              <a:gd name="connsiteY7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5562" h="52089">
                <a:moveTo>
                  <a:pt x="55563" y="10418"/>
                </a:moveTo>
                <a:lnTo>
                  <a:pt x="34727" y="10418"/>
                </a:lnTo>
                <a:lnTo>
                  <a:pt x="34727" y="52090"/>
                </a:lnTo>
                <a:lnTo>
                  <a:pt x="24309" y="52090"/>
                </a:lnTo>
                <a:lnTo>
                  <a:pt x="24309" y="10418"/>
                </a:lnTo>
                <a:lnTo>
                  <a:pt x="0" y="10418"/>
                </a:lnTo>
                <a:lnTo>
                  <a:pt x="0" y="0"/>
                </a:lnTo>
                <a:lnTo>
                  <a:pt x="55563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" name="Полілінія: фігура 11">
            <a:extLst>
              <a:ext uri="{FF2B5EF4-FFF2-40B4-BE49-F238E27FC236}">
                <a16:creationId xmlns:a16="http://schemas.microsoft.com/office/drawing/2014/main" id="{9C26BF53-AEBF-4343-931F-5444F612A41F}"/>
              </a:ext>
            </a:extLst>
          </xdr:cNvPr>
          <xdr:cNvSpPr/>
        </xdr:nvSpPr>
        <xdr:spPr>
          <a:xfrm>
            <a:off x="4653756" y="588963"/>
            <a:ext cx="65980" cy="52089"/>
          </a:xfrm>
          <a:custGeom>
            <a:avLst/>
            <a:gdLst>
              <a:gd name="connsiteX0" fmla="*/ 65981 w 65980"/>
              <a:gd name="connsiteY0" fmla="*/ 52090 h 52089"/>
              <a:gd name="connsiteX1" fmla="*/ 55563 w 65980"/>
              <a:gd name="connsiteY1" fmla="*/ 52090 h 52089"/>
              <a:gd name="connsiteX2" fmla="*/ 55563 w 65980"/>
              <a:gd name="connsiteY2" fmla="*/ 17363 h 52089"/>
              <a:gd name="connsiteX3" fmla="*/ 31254 w 65980"/>
              <a:gd name="connsiteY3" fmla="*/ 52090 h 52089"/>
              <a:gd name="connsiteX4" fmla="*/ 10418 w 65980"/>
              <a:gd name="connsiteY4" fmla="*/ 17363 h 52089"/>
              <a:gd name="connsiteX5" fmla="*/ 10418 w 65980"/>
              <a:gd name="connsiteY5" fmla="*/ 52090 h 52089"/>
              <a:gd name="connsiteX6" fmla="*/ 0 w 65980"/>
              <a:gd name="connsiteY6" fmla="*/ 52090 h 52089"/>
              <a:gd name="connsiteX7" fmla="*/ 0 w 65980"/>
              <a:gd name="connsiteY7" fmla="*/ 0 h 52089"/>
              <a:gd name="connsiteX8" fmla="*/ 10418 w 65980"/>
              <a:gd name="connsiteY8" fmla="*/ 0 h 52089"/>
              <a:gd name="connsiteX9" fmla="*/ 31254 w 65980"/>
              <a:gd name="connsiteY9" fmla="*/ 31254 h 52089"/>
              <a:gd name="connsiteX10" fmla="*/ 55563 w 65980"/>
              <a:gd name="connsiteY10" fmla="*/ 0 h 52089"/>
              <a:gd name="connsiteX11" fmla="*/ 65981 w 65980"/>
              <a:gd name="connsiteY11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980" h="52089">
                <a:moveTo>
                  <a:pt x="65981" y="52090"/>
                </a:moveTo>
                <a:lnTo>
                  <a:pt x="55563" y="52090"/>
                </a:lnTo>
                <a:lnTo>
                  <a:pt x="55563" y="17363"/>
                </a:lnTo>
                <a:lnTo>
                  <a:pt x="31254" y="52090"/>
                </a:lnTo>
                <a:lnTo>
                  <a:pt x="10418" y="17363"/>
                </a:lnTo>
                <a:lnTo>
                  <a:pt x="10418" y="52090"/>
                </a:lnTo>
                <a:lnTo>
                  <a:pt x="0" y="52090"/>
                </a:lnTo>
                <a:lnTo>
                  <a:pt x="0" y="0"/>
                </a:lnTo>
                <a:lnTo>
                  <a:pt x="10418" y="0"/>
                </a:lnTo>
                <a:lnTo>
                  <a:pt x="31254" y="31254"/>
                </a:lnTo>
                <a:lnTo>
                  <a:pt x="55563" y="0"/>
                </a:lnTo>
                <a:lnTo>
                  <a:pt x="65981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" name="Полілінія: фігура 12">
            <a:extLst>
              <a:ext uri="{FF2B5EF4-FFF2-40B4-BE49-F238E27FC236}">
                <a16:creationId xmlns:a16="http://schemas.microsoft.com/office/drawing/2014/main" id="{E2015D11-EB24-4DDA-AACB-A0FD4F466125}"/>
              </a:ext>
            </a:extLst>
          </xdr:cNvPr>
          <xdr:cNvSpPr/>
        </xdr:nvSpPr>
        <xdr:spPr>
          <a:xfrm>
            <a:off x="3625849" y="206970"/>
            <a:ext cx="326429" cy="437555"/>
          </a:xfrm>
          <a:custGeom>
            <a:avLst/>
            <a:gdLst>
              <a:gd name="connsiteX0" fmla="*/ 0 w 326429"/>
              <a:gd name="connsiteY0" fmla="*/ 246559 h 437555"/>
              <a:gd name="connsiteX1" fmla="*/ 263922 w 326429"/>
              <a:gd name="connsiteY1" fmla="*/ 0 h 437555"/>
              <a:gd name="connsiteX2" fmla="*/ 211832 w 326429"/>
              <a:gd name="connsiteY2" fmla="*/ 170160 h 437555"/>
              <a:gd name="connsiteX3" fmla="*/ 326430 w 326429"/>
              <a:gd name="connsiteY3" fmla="*/ 170160 h 437555"/>
              <a:gd name="connsiteX4" fmla="*/ 79871 w 326429"/>
              <a:gd name="connsiteY4" fmla="*/ 437555 h 437555"/>
              <a:gd name="connsiteX5" fmla="*/ 138906 w 326429"/>
              <a:gd name="connsiteY5" fmla="*/ 246559 h 437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326429" h="437555">
                <a:moveTo>
                  <a:pt x="0" y="246559"/>
                </a:moveTo>
                <a:lnTo>
                  <a:pt x="263922" y="0"/>
                </a:lnTo>
                <a:lnTo>
                  <a:pt x="211832" y="170160"/>
                </a:lnTo>
                <a:lnTo>
                  <a:pt x="326430" y="170160"/>
                </a:lnTo>
                <a:lnTo>
                  <a:pt x="79871" y="437555"/>
                </a:lnTo>
                <a:lnTo>
                  <a:pt x="138906" y="246559"/>
                </a:lnTo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>
    <xdr:from>
      <xdr:col>0</xdr:col>
      <xdr:colOff>177800</xdr:colOff>
      <xdr:row>0</xdr:row>
      <xdr:rowOff>19050</xdr:rowOff>
    </xdr:from>
    <xdr:to>
      <xdr:col>1</xdr:col>
      <xdr:colOff>717550</xdr:colOff>
      <xdr:row>5</xdr:row>
      <xdr:rowOff>18768</xdr:rowOff>
    </xdr:to>
    <xdr:grpSp>
      <xdr:nvGrpSpPr>
        <xdr:cNvPr id="14" name="Графіка 118">
          <a:extLst>
            <a:ext uri="{FF2B5EF4-FFF2-40B4-BE49-F238E27FC236}">
              <a16:creationId xmlns:a16="http://schemas.microsoft.com/office/drawing/2014/main" id="{508AA6F1-1D4A-4908-A40C-5648958157A0}"/>
            </a:ext>
          </a:extLst>
        </xdr:cNvPr>
        <xdr:cNvGrpSpPr/>
      </xdr:nvGrpSpPr>
      <xdr:grpSpPr>
        <a:xfrm>
          <a:off x="177800" y="19050"/>
          <a:ext cx="1835150" cy="571218"/>
          <a:chOff x="1352792" y="57431"/>
          <a:chExt cx="1608618" cy="540143"/>
        </a:xfrm>
      </xdr:grpSpPr>
      <xdr:sp macro="" textlink="">
        <xdr:nvSpPr>
          <xdr:cNvPr id="15" name="Полілінія: фігура 14">
            <a:extLst>
              <a:ext uri="{FF2B5EF4-FFF2-40B4-BE49-F238E27FC236}">
                <a16:creationId xmlns:a16="http://schemas.microsoft.com/office/drawing/2014/main" id="{6F4A4EB4-030D-4FB3-9AFC-065EA30940F3}"/>
              </a:ext>
            </a:extLst>
          </xdr:cNvPr>
          <xdr:cNvSpPr/>
        </xdr:nvSpPr>
        <xdr:spPr>
          <a:xfrm>
            <a:off x="1746711" y="166888"/>
            <a:ext cx="94120" cy="116600"/>
          </a:xfrm>
          <a:custGeom>
            <a:avLst/>
            <a:gdLst>
              <a:gd name="connsiteX0" fmla="*/ 94042 w 94120"/>
              <a:gd name="connsiteY0" fmla="*/ 116596 h 116600"/>
              <a:gd name="connsiteX1" fmla="*/ 74574 w 94120"/>
              <a:gd name="connsiteY1" fmla="*/ 116596 h 116600"/>
              <a:gd name="connsiteX2" fmla="*/ 74574 w 94120"/>
              <a:gd name="connsiteY2" fmla="*/ 17294 h 116600"/>
              <a:gd name="connsiteX3" fmla="*/ 19320 w 94120"/>
              <a:gd name="connsiteY3" fmla="*/ 17294 h 116600"/>
              <a:gd name="connsiteX4" fmla="*/ 19320 w 94120"/>
              <a:gd name="connsiteY4" fmla="*/ 116596 h 116600"/>
              <a:gd name="connsiteX5" fmla="*/ -9 w 94120"/>
              <a:gd name="connsiteY5" fmla="*/ 116596 h 116600"/>
              <a:gd name="connsiteX6" fmla="*/ -9 w 94120"/>
              <a:gd name="connsiteY6" fmla="*/ -4 h 116600"/>
              <a:gd name="connsiteX7" fmla="*/ 94112 w 94120"/>
              <a:gd name="connsiteY7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94120" h="116600">
                <a:moveTo>
                  <a:pt x="94042" y="116596"/>
                </a:moveTo>
                <a:lnTo>
                  <a:pt x="74574" y="116596"/>
                </a:lnTo>
                <a:lnTo>
                  <a:pt x="74574" y="17294"/>
                </a:lnTo>
                <a:lnTo>
                  <a:pt x="19320" y="17294"/>
                </a:lnTo>
                <a:lnTo>
                  <a:pt x="19320" y="116596"/>
                </a:lnTo>
                <a:lnTo>
                  <a:pt x="-9" y="116596"/>
                </a:lnTo>
                <a:lnTo>
                  <a:pt x="-9" y="-4"/>
                </a:lnTo>
                <a:lnTo>
                  <a:pt x="9411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6" name="Полілінія: фігура 15">
            <a:extLst>
              <a:ext uri="{FF2B5EF4-FFF2-40B4-BE49-F238E27FC236}">
                <a16:creationId xmlns:a16="http://schemas.microsoft.com/office/drawing/2014/main" id="{D1A50A47-0500-4804-AC06-4FD9B1465530}"/>
              </a:ext>
            </a:extLst>
          </xdr:cNvPr>
          <xdr:cNvSpPr/>
        </xdr:nvSpPr>
        <xdr:spPr>
          <a:xfrm>
            <a:off x="1869334" y="166800"/>
            <a:ext cx="77571" cy="116407"/>
          </a:xfrm>
          <a:custGeom>
            <a:avLst/>
            <a:gdLst>
              <a:gd name="connsiteX0" fmla="*/ 19250 w 77571"/>
              <a:gd name="connsiteY0" fmla="*/ 74386 h 116407"/>
              <a:gd name="connsiteX1" fmla="*/ 19250 w 77571"/>
              <a:gd name="connsiteY1" fmla="*/ 116404 h 116407"/>
              <a:gd name="connsiteX2" fmla="*/ -9 w 77571"/>
              <a:gd name="connsiteY2" fmla="*/ 116404 h 116407"/>
              <a:gd name="connsiteX3" fmla="*/ -9 w 77571"/>
              <a:gd name="connsiteY3" fmla="*/ 84 h 116407"/>
              <a:gd name="connsiteX4" fmla="*/ 35357 w 77571"/>
              <a:gd name="connsiteY4" fmla="*/ 84 h 116407"/>
              <a:gd name="connsiteX5" fmla="*/ 66450 w 77571"/>
              <a:gd name="connsiteY5" fmla="*/ 9398 h 116407"/>
              <a:gd name="connsiteX6" fmla="*/ 77515 w 77571"/>
              <a:gd name="connsiteY6" fmla="*/ 35729 h 116407"/>
              <a:gd name="connsiteX7" fmla="*/ 65960 w 77571"/>
              <a:gd name="connsiteY7" fmla="*/ 63741 h 116407"/>
              <a:gd name="connsiteX8" fmla="*/ 34726 w 77571"/>
              <a:gd name="connsiteY8" fmla="*/ 74526 h 116407"/>
              <a:gd name="connsiteX9" fmla="*/ 19250 w 77571"/>
              <a:gd name="connsiteY9" fmla="*/ 15981 h 116407"/>
              <a:gd name="connsiteX10" fmla="*/ 19250 w 77571"/>
              <a:gd name="connsiteY10" fmla="*/ 58979 h 116407"/>
              <a:gd name="connsiteX11" fmla="*/ 31785 w 77571"/>
              <a:gd name="connsiteY11" fmla="*/ 58979 h 116407"/>
              <a:gd name="connsiteX12" fmla="*/ 50693 w 77571"/>
              <a:gd name="connsiteY12" fmla="*/ 53167 h 116407"/>
              <a:gd name="connsiteX13" fmla="*/ 57206 w 77571"/>
              <a:gd name="connsiteY13" fmla="*/ 36920 h 116407"/>
              <a:gd name="connsiteX14" fmla="*/ 33326 w 77571"/>
              <a:gd name="connsiteY14" fmla="*/ 16331 h 1164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7571" h="116407">
                <a:moveTo>
                  <a:pt x="19250" y="74386"/>
                </a:moveTo>
                <a:lnTo>
                  <a:pt x="19250" y="116404"/>
                </a:lnTo>
                <a:lnTo>
                  <a:pt x="-9" y="116404"/>
                </a:lnTo>
                <a:lnTo>
                  <a:pt x="-9" y="84"/>
                </a:lnTo>
                <a:lnTo>
                  <a:pt x="35357" y="84"/>
                </a:lnTo>
                <a:cubicBezTo>
                  <a:pt x="46498" y="-597"/>
                  <a:pt x="57518" y="2704"/>
                  <a:pt x="66450" y="9398"/>
                </a:cubicBezTo>
                <a:cubicBezTo>
                  <a:pt x="73979" y="16015"/>
                  <a:pt x="78057" y="25720"/>
                  <a:pt x="77515" y="35729"/>
                </a:cubicBezTo>
                <a:cubicBezTo>
                  <a:pt x="77906" y="46300"/>
                  <a:pt x="73690" y="56520"/>
                  <a:pt x="65960" y="63741"/>
                </a:cubicBezTo>
                <a:cubicBezTo>
                  <a:pt x="57350" y="71266"/>
                  <a:pt x="46145" y="75135"/>
                  <a:pt x="34726" y="74526"/>
                </a:cubicBezTo>
                <a:close/>
                <a:moveTo>
                  <a:pt x="19250" y="15981"/>
                </a:moveTo>
                <a:lnTo>
                  <a:pt x="19250" y="58979"/>
                </a:lnTo>
                <a:lnTo>
                  <a:pt x="31785" y="58979"/>
                </a:lnTo>
                <a:cubicBezTo>
                  <a:pt x="38585" y="59406"/>
                  <a:pt x="45307" y="57339"/>
                  <a:pt x="50693" y="53167"/>
                </a:cubicBezTo>
                <a:cubicBezTo>
                  <a:pt x="55181" y="48995"/>
                  <a:pt x="57570" y="43036"/>
                  <a:pt x="57206" y="36920"/>
                </a:cubicBezTo>
                <a:cubicBezTo>
                  <a:pt x="57206" y="23194"/>
                  <a:pt x="49246" y="16331"/>
                  <a:pt x="33326" y="1633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7" name="Полілінія: фігура 16">
            <a:extLst>
              <a:ext uri="{FF2B5EF4-FFF2-40B4-BE49-F238E27FC236}">
                <a16:creationId xmlns:a16="http://schemas.microsoft.com/office/drawing/2014/main" id="{3B8A0D52-9707-4EF6-A88D-E4BCEADDB317}"/>
              </a:ext>
            </a:extLst>
          </xdr:cNvPr>
          <xdr:cNvSpPr/>
        </xdr:nvSpPr>
        <xdr:spPr>
          <a:xfrm>
            <a:off x="1958401" y="164854"/>
            <a:ext cx="112297" cy="120651"/>
          </a:xfrm>
          <a:custGeom>
            <a:avLst/>
            <a:gdLst>
              <a:gd name="connsiteX0" fmla="*/ 55677 w 112297"/>
              <a:gd name="connsiteY0" fmla="*/ 120591 h 120651"/>
              <a:gd name="connsiteX1" fmla="*/ 15270 w 112297"/>
              <a:gd name="connsiteY1" fmla="*/ 104204 h 120651"/>
              <a:gd name="connsiteX2" fmla="*/ 73 w 112297"/>
              <a:gd name="connsiteY2" fmla="*/ 61696 h 120651"/>
              <a:gd name="connsiteX3" fmla="*/ 15550 w 112297"/>
              <a:gd name="connsiteY3" fmla="*/ 16806 h 120651"/>
              <a:gd name="connsiteX4" fmla="*/ 57568 w 112297"/>
              <a:gd name="connsiteY4" fmla="*/ 69 h 120651"/>
              <a:gd name="connsiteX5" fmla="*/ 97135 w 112297"/>
              <a:gd name="connsiteY5" fmla="*/ 16316 h 120651"/>
              <a:gd name="connsiteX6" fmla="*/ 112191 w 112297"/>
              <a:gd name="connsiteY6" fmla="*/ 58824 h 120651"/>
              <a:gd name="connsiteX7" fmla="*/ 96784 w 112297"/>
              <a:gd name="connsiteY7" fmla="*/ 103994 h 120651"/>
              <a:gd name="connsiteX8" fmla="*/ 55677 w 112297"/>
              <a:gd name="connsiteY8" fmla="*/ 120591 h 120651"/>
              <a:gd name="connsiteX9" fmla="*/ 56517 w 112297"/>
              <a:gd name="connsiteY9" fmla="*/ 17016 h 120651"/>
              <a:gd name="connsiteX10" fmla="*/ 30466 w 112297"/>
              <a:gd name="connsiteY10" fmla="*/ 28992 h 120651"/>
              <a:gd name="connsiteX11" fmla="*/ 20452 w 112297"/>
              <a:gd name="connsiteY11" fmla="*/ 60505 h 120651"/>
              <a:gd name="connsiteX12" fmla="*/ 30186 w 112297"/>
              <a:gd name="connsiteY12" fmla="*/ 91809 h 120651"/>
              <a:gd name="connsiteX13" fmla="*/ 55747 w 112297"/>
              <a:gd name="connsiteY13" fmla="*/ 103644 h 120651"/>
              <a:gd name="connsiteX14" fmla="*/ 82429 w 112297"/>
              <a:gd name="connsiteY14" fmla="*/ 92369 h 120651"/>
              <a:gd name="connsiteX15" fmla="*/ 91883 w 112297"/>
              <a:gd name="connsiteY15" fmla="*/ 60925 h 120651"/>
              <a:gd name="connsiteX16" fmla="*/ 82429 w 112297"/>
              <a:gd name="connsiteY16" fmla="*/ 28431 h 120651"/>
              <a:gd name="connsiteX17" fmla="*/ 56517 w 112297"/>
              <a:gd name="connsiteY17" fmla="*/ 17016 h 120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297" h="120651">
                <a:moveTo>
                  <a:pt x="55677" y="120591"/>
                </a:moveTo>
                <a:cubicBezTo>
                  <a:pt x="40466" y="121261"/>
                  <a:pt x="25717" y="115279"/>
                  <a:pt x="15270" y="104204"/>
                </a:cubicBezTo>
                <a:cubicBezTo>
                  <a:pt x="4872" y="92548"/>
                  <a:pt x="-579" y="77302"/>
                  <a:pt x="73" y="61696"/>
                </a:cubicBezTo>
                <a:cubicBezTo>
                  <a:pt x="-758" y="45295"/>
                  <a:pt x="4788" y="29210"/>
                  <a:pt x="15550" y="16806"/>
                </a:cubicBezTo>
                <a:cubicBezTo>
                  <a:pt x="26442" y="5363"/>
                  <a:pt x="41790" y="-751"/>
                  <a:pt x="57568" y="69"/>
                </a:cubicBezTo>
                <a:cubicBezTo>
                  <a:pt x="72497" y="-558"/>
                  <a:pt x="86954" y="5378"/>
                  <a:pt x="97135" y="16316"/>
                </a:cubicBezTo>
                <a:cubicBezTo>
                  <a:pt x="107469" y="28001"/>
                  <a:pt x="112867" y="43240"/>
                  <a:pt x="112191" y="58824"/>
                </a:cubicBezTo>
                <a:cubicBezTo>
                  <a:pt x="113108" y="75309"/>
                  <a:pt x="107583" y="91505"/>
                  <a:pt x="96784" y="103994"/>
                </a:cubicBezTo>
                <a:cubicBezTo>
                  <a:pt x="86148" y="115241"/>
                  <a:pt x="71141" y="121300"/>
                  <a:pt x="55677" y="120591"/>
                </a:cubicBezTo>
                <a:close/>
                <a:moveTo>
                  <a:pt x="56517" y="17016"/>
                </a:moveTo>
                <a:cubicBezTo>
                  <a:pt x="46447" y="16754"/>
                  <a:pt x="36824" y="21177"/>
                  <a:pt x="30466" y="28992"/>
                </a:cubicBezTo>
                <a:cubicBezTo>
                  <a:pt x="23471" y="37963"/>
                  <a:pt x="19919" y="49142"/>
                  <a:pt x="20452" y="60505"/>
                </a:cubicBezTo>
                <a:cubicBezTo>
                  <a:pt x="19896" y="71762"/>
                  <a:pt x="23344" y="82852"/>
                  <a:pt x="30186" y="91809"/>
                </a:cubicBezTo>
                <a:cubicBezTo>
                  <a:pt x="36371" y="99554"/>
                  <a:pt x="45840" y="103938"/>
                  <a:pt x="55747" y="103644"/>
                </a:cubicBezTo>
                <a:cubicBezTo>
                  <a:pt x="65902" y="104190"/>
                  <a:pt x="75743" y="100032"/>
                  <a:pt x="82429" y="92369"/>
                </a:cubicBezTo>
                <a:cubicBezTo>
                  <a:pt x="89236" y="83354"/>
                  <a:pt x="92590" y="72199"/>
                  <a:pt x="91883" y="60925"/>
                </a:cubicBezTo>
                <a:cubicBezTo>
                  <a:pt x="92688" y="49315"/>
                  <a:pt x="89337" y="37797"/>
                  <a:pt x="82429" y="28431"/>
                </a:cubicBezTo>
                <a:cubicBezTo>
                  <a:pt x="76063" y="20769"/>
                  <a:pt x="66468" y="16542"/>
                  <a:pt x="56517" y="17016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8" name="Полілінія: фігура 17">
            <a:extLst>
              <a:ext uri="{FF2B5EF4-FFF2-40B4-BE49-F238E27FC236}">
                <a16:creationId xmlns:a16="http://schemas.microsoft.com/office/drawing/2014/main" id="{94DA5D5E-F7B3-420C-9665-3C2149800F1C}"/>
              </a:ext>
            </a:extLst>
          </xdr:cNvPr>
          <xdr:cNvSpPr/>
        </xdr:nvSpPr>
        <xdr:spPr>
          <a:xfrm>
            <a:off x="2084242" y="163877"/>
            <a:ext cx="116633" cy="119961"/>
          </a:xfrm>
          <a:custGeom>
            <a:avLst/>
            <a:gdLst>
              <a:gd name="connsiteX0" fmla="*/ 67585 w 116633"/>
              <a:gd name="connsiteY0" fmla="*/ 105462 h 119961"/>
              <a:gd name="connsiteX1" fmla="*/ 67585 w 116633"/>
              <a:gd name="connsiteY1" fmla="*/ 119958 h 119961"/>
              <a:gd name="connsiteX2" fmla="*/ 49097 w 116633"/>
              <a:gd name="connsiteY2" fmla="*/ 119958 h 119961"/>
              <a:gd name="connsiteX3" fmla="*/ 49097 w 116633"/>
              <a:gd name="connsiteY3" fmla="*/ 105462 h 119961"/>
              <a:gd name="connsiteX4" fmla="*/ 46856 w 116633"/>
              <a:gd name="connsiteY4" fmla="*/ 105462 h 119961"/>
              <a:gd name="connsiteX5" fmla="*/ 11 w 116633"/>
              <a:gd name="connsiteY5" fmla="*/ 61163 h 119961"/>
              <a:gd name="connsiteX6" fmla="*/ 6 w 116633"/>
              <a:gd name="connsiteY6" fmla="*/ 58822 h 119961"/>
              <a:gd name="connsiteX7" fmla="*/ 12961 w 116633"/>
              <a:gd name="connsiteY7" fmla="*/ 26888 h 119961"/>
              <a:gd name="connsiteX8" fmla="*/ 46015 w 116633"/>
              <a:gd name="connsiteY8" fmla="*/ 14002 h 119961"/>
              <a:gd name="connsiteX9" fmla="*/ 49097 w 116633"/>
              <a:gd name="connsiteY9" fmla="*/ 14002 h 119961"/>
              <a:gd name="connsiteX10" fmla="*/ 49097 w 116633"/>
              <a:gd name="connsiteY10" fmla="*/ -4 h 119961"/>
              <a:gd name="connsiteX11" fmla="*/ 67585 w 116633"/>
              <a:gd name="connsiteY11" fmla="*/ -4 h 119961"/>
              <a:gd name="connsiteX12" fmla="*/ 67585 w 116633"/>
              <a:gd name="connsiteY12" fmla="*/ 14002 h 119961"/>
              <a:gd name="connsiteX13" fmla="*/ 70036 w 116633"/>
              <a:gd name="connsiteY13" fmla="*/ 14002 h 119961"/>
              <a:gd name="connsiteX14" fmla="*/ 103650 w 116633"/>
              <a:gd name="connsiteY14" fmla="*/ 26888 h 119961"/>
              <a:gd name="connsiteX15" fmla="*/ 116606 w 116633"/>
              <a:gd name="connsiteY15" fmla="*/ 58821 h 119961"/>
              <a:gd name="connsiteX16" fmla="*/ 103650 w 116633"/>
              <a:gd name="connsiteY16" fmla="*/ 91876 h 119961"/>
              <a:gd name="connsiteX17" fmla="*/ 70036 w 116633"/>
              <a:gd name="connsiteY17" fmla="*/ 105462 h 119961"/>
              <a:gd name="connsiteX18" fmla="*/ 49097 w 116633"/>
              <a:gd name="connsiteY18" fmla="*/ 89915 h 119961"/>
              <a:gd name="connsiteX19" fmla="*/ 49097 w 116633"/>
              <a:gd name="connsiteY19" fmla="*/ 29339 h 119961"/>
              <a:gd name="connsiteX20" fmla="*/ 47626 w 116633"/>
              <a:gd name="connsiteY20" fmla="*/ 29339 h 119961"/>
              <a:gd name="connsiteX21" fmla="*/ 27808 w 116633"/>
              <a:gd name="connsiteY21" fmla="*/ 37672 h 119961"/>
              <a:gd name="connsiteX22" fmla="*/ 20314 w 116633"/>
              <a:gd name="connsiteY22" fmla="*/ 59172 h 119961"/>
              <a:gd name="connsiteX23" fmla="*/ 27737 w 116633"/>
              <a:gd name="connsiteY23" fmla="*/ 81581 h 119961"/>
              <a:gd name="connsiteX24" fmla="*/ 47206 w 116633"/>
              <a:gd name="connsiteY24" fmla="*/ 89915 h 119961"/>
              <a:gd name="connsiteX25" fmla="*/ 67585 w 116633"/>
              <a:gd name="connsiteY25" fmla="*/ 29339 h 119961"/>
              <a:gd name="connsiteX26" fmla="*/ 67585 w 116633"/>
              <a:gd name="connsiteY26" fmla="*/ 89915 h 119961"/>
              <a:gd name="connsiteX27" fmla="*/ 69475 w 116633"/>
              <a:gd name="connsiteY27" fmla="*/ 89915 h 119961"/>
              <a:gd name="connsiteX28" fmla="*/ 89224 w 116633"/>
              <a:gd name="connsiteY28" fmla="*/ 81511 h 119961"/>
              <a:gd name="connsiteX29" fmla="*/ 96647 w 116633"/>
              <a:gd name="connsiteY29" fmla="*/ 59172 h 119961"/>
              <a:gd name="connsiteX30" fmla="*/ 89224 w 116633"/>
              <a:gd name="connsiteY30" fmla="*/ 37532 h 119961"/>
              <a:gd name="connsiteX31" fmla="*/ 69335 w 116633"/>
              <a:gd name="connsiteY31" fmla="*/ 29339 h 11996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116633" h="119961">
                <a:moveTo>
                  <a:pt x="67585" y="105462"/>
                </a:moveTo>
                <a:lnTo>
                  <a:pt x="67585" y="119958"/>
                </a:lnTo>
                <a:lnTo>
                  <a:pt x="49097" y="119958"/>
                </a:lnTo>
                <a:lnTo>
                  <a:pt x="49097" y="105462"/>
                </a:lnTo>
                <a:lnTo>
                  <a:pt x="46856" y="105462"/>
                </a:lnTo>
                <a:cubicBezTo>
                  <a:pt x="21687" y="106165"/>
                  <a:pt x="714" y="86331"/>
                  <a:pt x="11" y="61163"/>
                </a:cubicBezTo>
                <a:cubicBezTo>
                  <a:pt x="-11" y="60383"/>
                  <a:pt x="-13" y="59602"/>
                  <a:pt x="6" y="58822"/>
                </a:cubicBezTo>
                <a:cubicBezTo>
                  <a:pt x="-300" y="46839"/>
                  <a:pt x="4394" y="35270"/>
                  <a:pt x="12961" y="26888"/>
                </a:cubicBezTo>
                <a:cubicBezTo>
                  <a:pt x="21729" y="18215"/>
                  <a:pt x="33691" y="13551"/>
                  <a:pt x="46015" y="14002"/>
                </a:cubicBezTo>
                <a:lnTo>
                  <a:pt x="49097" y="14002"/>
                </a:lnTo>
                <a:lnTo>
                  <a:pt x="49097" y="-4"/>
                </a:lnTo>
                <a:lnTo>
                  <a:pt x="67585" y="-4"/>
                </a:lnTo>
                <a:lnTo>
                  <a:pt x="67585" y="14002"/>
                </a:lnTo>
                <a:lnTo>
                  <a:pt x="70036" y="14002"/>
                </a:lnTo>
                <a:cubicBezTo>
                  <a:pt x="82528" y="13537"/>
                  <a:pt x="94669" y="18191"/>
                  <a:pt x="103650" y="26888"/>
                </a:cubicBezTo>
                <a:cubicBezTo>
                  <a:pt x="112261" y="35241"/>
                  <a:pt x="116963" y="46830"/>
                  <a:pt x="116606" y="58821"/>
                </a:cubicBezTo>
                <a:cubicBezTo>
                  <a:pt x="116931" y="71138"/>
                  <a:pt x="112258" y="83061"/>
                  <a:pt x="103650" y="91876"/>
                </a:cubicBezTo>
                <a:cubicBezTo>
                  <a:pt x="94844" y="100914"/>
                  <a:pt x="82649" y="105843"/>
                  <a:pt x="70036" y="105462"/>
                </a:cubicBezTo>
                <a:close/>
                <a:moveTo>
                  <a:pt x="49097" y="89915"/>
                </a:moveTo>
                <a:lnTo>
                  <a:pt x="49097" y="29339"/>
                </a:lnTo>
                <a:lnTo>
                  <a:pt x="47626" y="29339"/>
                </a:lnTo>
                <a:cubicBezTo>
                  <a:pt x="40109" y="29029"/>
                  <a:pt x="32845" y="32084"/>
                  <a:pt x="27808" y="37672"/>
                </a:cubicBezTo>
                <a:cubicBezTo>
                  <a:pt x="22675" y="43630"/>
                  <a:pt x="19997" y="51315"/>
                  <a:pt x="20314" y="59172"/>
                </a:cubicBezTo>
                <a:cubicBezTo>
                  <a:pt x="19871" y="67311"/>
                  <a:pt x="22523" y="75316"/>
                  <a:pt x="27737" y="81581"/>
                </a:cubicBezTo>
                <a:cubicBezTo>
                  <a:pt x="32695" y="87074"/>
                  <a:pt x="39810" y="90120"/>
                  <a:pt x="47206" y="89915"/>
                </a:cubicBezTo>
                <a:close/>
                <a:moveTo>
                  <a:pt x="67585" y="29339"/>
                </a:moveTo>
                <a:lnTo>
                  <a:pt x="67585" y="89915"/>
                </a:lnTo>
                <a:lnTo>
                  <a:pt x="69475" y="89915"/>
                </a:lnTo>
                <a:cubicBezTo>
                  <a:pt x="76989" y="90236"/>
                  <a:pt x="84245" y="87148"/>
                  <a:pt x="89224" y="81511"/>
                </a:cubicBezTo>
                <a:cubicBezTo>
                  <a:pt x="94397" y="75251"/>
                  <a:pt x="97045" y="67283"/>
                  <a:pt x="96647" y="59172"/>
                </a:cubicBezTo>
                <a:cubicBezTo>
                  <a:pt x="96998" y="51279"/>
                  <a:pt x="94346" y="43547"/>
                  <a:pt x="89224" y="37532"/>
                </a:cubicBezTo>
                <a:cubicBezTo>
                  <a:pt x="84133" y="31993"/>
                  <a:pt x="76851" y="28992"/>
                  <a:pt x="69335" y="29339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9" name="Полілінія: фігура 18">
            <a:extLst>
              <a:ext uri="{FF2B5EF4-FFF2-40B4-BE49-F238E27FC236}">
                <a16:creationId xmlns:a16="http://schemas.microsoft.com/office/drawing/2014/main" id="{58F89B77-5FAA-425B-8705-8DA1154B3458}"/>
              </a:ext>
            </a:extLst>
          </xdr:cNvPr>
          <xdr:cNvSpPr/>
        </xdr:nvSpPr>
        <xdr:spPr>
          <a:xfrm>
            <a:off x="2221305" y="166888"/>
            <a:ext cx="65618" cy="116600"/>
          </a:xfrm>
          <a:custGeom>
            <a:avLst/>
            <a:gdLst>
              <a:gd name="connsiteX0" fmla="*/ 65470 w 65618"/>
              <a:gd name="connsiteY0" fmla="*/ 116596 h 116600"/>
              <a:gd name="connsiteX1" fmla="*/ -9 w 65618"/>
              <a:gd name="connsiteY1" fmla="*/ 116596 h 116600"/>
              <a:gd name="connsiteX2" fmla="*/ -9 w 65618"/>
              <a:gd name="connsiteY2" fmla="*/ -4 h 116600"/>
              <a:gd name="connsiteX3" fmla="*/ 63019 w 65618"/>
              <a:gd name="connsiteY3" fmla="*/ -4 h 116600"/>
              <a:gd name="connsiteX4" fmla="*/ 63019 w 65618"/>
              <a:gd name="connsiteY4" fmla="*/ 16383 h 116600"/>
              <a:gd name="connsiteX5" fmla="*/ 19460 w 65618"/>
              <a:gd name="connsiteY5" fmla="*/ 16383 h 116600"/>
              <a:gd name="connsiteX6" fmla="*/ 19460 w 65618"/>
              <a:gd name="connsiteY6" fmla="*/ 49437 h 116600"/>
              <a:gd name="connsiteX7" fmla="*/ 59587 w 65618"/>
              <a:gd name="connsiteY7" fmla="*/ 49437 h 116600"/>
              <a:gd name="connsiteX8" fmla="*/ 59587 w 65618"/>
              <a:gd name="connsiteY8" fmla="*/ 65895 h 116600"/>
              <a:gd name="connsiteX9" fmla="*/ 19460 w 65618"/>
              <a:gd name="connsiteY9" fmla="*/ 65895 h 116600"/>
              <a:gd name="connsiteX10" fmla="*/ 19460 w 65618"/>
              <a:gd name="connsiteY10" fmla="*/ 100419 h 116600"/>
              <a:gd name="connsiteX11" fmla="*/ 65610 w 65618"/>
              <a:gd name="connsiteY11" fmla="*/ 100419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618" h="116600">
                <a:moveTo>
                  <a:pt x="6547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63019" y="-4"/>
                </a:lnTo>
                <a:lnTo>
                  <a:pt x="63019" y="16383"/>
                </a:lnTo>
                <a:lnTo>
                  <a:pt x="19460" y="16383"/>
                </a:lnTo>
                <a:lnTo>
                  <a:pt x="19460" y="49437"/>
                </a:lnTo>
                <a:lnTo>
                  <a:pt x="59587" y="49437"/>
                </a:lnTo>
                <a:lnTo>
                  <a:pt x="59587" y="65895"/>
                </a:lnTo>
                <a:lnTo>
                  <a:pt x="19460" y="65895"/>
                </a:lnTo>
                <a:lnTo>
                  <a:pt x="19460" y="100419"/>
                </a:lnTo>
                <a:lnTo>
                  <a:pt x="65610" y="100419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0" name="Полілінія: фігура 19">
            <a:extLst>
              <a:ext uri="{FF2B5EF4-FFF2-40B4-BE49-F238E27FC236}">
                <a16:creationId xmlns:a16="http://schemas.microsoft.com/office/drawing/2014/main" id="{0D51EC81-00C3-406A-B209-8462DDBFA02F}"/>
              </a:ext>
            </a:extLst>
          </xdr:cNvPr>
          <xdr:cNvSpPr/>
        </xdr:nvSpPr>
        <xdr:spPr>
          <a:xfrm>
            <a:off x="2300032" y="165034"/>
            <a:ext cx="88785" cy="120610"/>
          </a:xfrm>
          <a:custGeom>
            <a:avLst/>
            <a:gdLst>
              <a:gd name="connsiteX0" fmla="*/ 88777 w 88785"/>
              <a:gd name="connsiteY0" fmla="*/ 113548 h 120610"/>
              <a:gd name="connsiteX1" fmla="*/ 56003 w 88785"/>
              <a:gd name="connsiteY1" fmla="*/ 120551 h 120610"/>
              <a:gd name="connsiteX2" fmla="*/ 15386 w 88785"/>
              <a:gd name="connsiteY2" fmla="*/ 104515 h 120610"/>
              <a:gd name="connsiteX3" fmla="*/ 49 w 88785"/>
              <a:gd name="connsiteY3" fmla="*/ 62496 h 120610"/>
              <a:gd name="connsiteX4" fmla="*/ 17276 w 88785"/>
              <a:gd name="connsiteY4" fmla="*/ 17257 h 120610"/>
              <a:gd name="connsiteX5" fmla="*/ 60765 w 88785"/>
              <a:gd name="connsiteY5" fmla="*/ 29 h 120610"/>
              <a:gd name="connsiteX6" fmla="*/ 88777 w 88785"/>
              <a:gd name="connsiteY6" fmla="*/ 4791 h 120610"/>
              <a:gd name="connsiteX7" fmla="*/ 88777 w 88785"/>
              <a:gd name="connsiteY7" fmla="*/ 23980 h 120610"/>
              <a:gd name="connsiteX8" fmla="*/ 62796 w 88785"/>
              <a:gd name="connsiteY8" fmla="*/ 16977 h 120610"/>
              <a:gd name="connsiteX9" fmla="*/ 32053 w 88785"/>
              <a:gd name="connsiteY9" fmla="*/ 29092 h 120610"/>
              <a:gd name="connsiteX10" fmla="*/ 20358 w 88785"/>
              <a:gd name="connsiteY10" fmla="*/ 61516 h 120610"/>
              <a:gd name="connsiteX11" fmla="*/ 31282 w 88785"/>
              <a:gd name="connsiteY11" fmla="*/ 92189 h 120610"/>
              <a:gd name="connsiteX12" fmla="*/ 60205 w 88785"/>
              <a:gd name="connsiteY12" fmla="*/ 103604 h 120610"/>
              <a:gd name="connsiteX13" fmla="*/ 88777 w 88785"/>
              <a:gd name="connsiteY13" fmla="*/ 95761 h 1206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5" h="120610">
                <a:moveTo>
                  <a:pt x="88777" y="113548"/>
                </a:moveTo>
                <a:cubicBezTo>
                  <a:pt x="78574" y="118483"/>
                  <a:pt x="67332" y="120885"/>
                  <a:pt x="56003" y="120551"/>
                </a:cubicBezTo>
                <a:cubicBezTo>
                  <a:pt x="40796" y="121244"/>
                  <a:pt x="26018" y="115409"/>
                  <a:pt x="15386" y="104515"/>
                </a:cubicBezTo>
                <a:cubicBezTo>
                  <a:pt x="4880" y="93111"/>
                  <a:pt x="-640" y="77986"/>
                  <a:pt x="49" y="62496"/>
                </a:cubicBezTo>
                <a:cubicBezTo>
                  <a:pt x="-678" y="45689"/>
                  <a:pt x="5554" y="29324"/>
                  <a:pt x="17276" y="17257"/>
                </a:cubicBezTo>
                <a:cubicBezTo>
                  <a:pt x="28778" y="5764"/>
                  <a:pt x="44514" y="-469"/>
                  <a:pt x="60765" y="29"/>
                </a:cubicBezTo>
                <a:cubicBezTo>
                  <a:pt x="70326" y="-262"/>
                  <a:pt x="79849" y="1357"/>
                  <a:pt x="88777" y="4791"/>
                </a:cubicBezTo>
                <a:lnTo>
                  <a:pt x="88777" y="23980"/>
                </a:lnTo>
                <a:cubicBezTo>
                  <a:pt x="80912" y="19332"/>
                  <a:pt x="71931" y="16911"/>
                  <a:pt x="62796" y="16977"/>
                </a:cubicBezTo>
                <a:cubicBezTo>
                  <a:pt x="51302" y="16520"/>
                  <a:pt x="40145" y="20916"/>
                  <a:pt x="32053" y="29092"/>
                </a:cubicBezTo>
                <a:cubicBezTo>
                  <a:pt x="23968" y="37897"/>
                  <a:pt x="19754" y="49578"/>
                  <a:pt x="20358" y="61516"/>
                </a:cubicBezTo>
                <a:cubicBezTo>
                  <a:pt x="19791" y="72784"/>
                  <a:pt x="23721" y="83816"/>
                  <a:pt x="31282" y="92189"/>
                </a:cubicBezTo>
                <a:cubicBezTo>
                  <a:pt x="38871" y="99919"/>
                  <a:pt x="49382" y="104068"/>
                  <a:pt x="60205" y="103604"/>
                </a:cubicBezTo>
                <a:cubicBezTo>
                  <a:pt x="70291" y="103838"/>
                  <a:pt x="80224" y="101112"/>
                  <a:pt x="88777" y="9576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1" name="Полілінія: фігура 20">
            <a:extLst>
              <a:ext uri="{FF2B5EF4-FFF2-40B4-BE49-F238E27FC236}">
                <a16:creationId xmlns:a16="http://schemas.microsoft.com/office/drawing/2014/main" id="{D7CDDCF6-E8D9-4551-B83A-08AC93B20712}"/>
              </a:ext>
            </a:extLst>
          </xdr:cNvPr>
          <xdr:cNvSpPr/>
        </xdr:nvSpPr>
        <xdr:spPr>
          <a:xfrm>
            <a:off x="2410877" y="166888"/>
            <a:ext cx="19958" cy="116600"/>
          </a:xfrm>
          <a:custGeom>
            <a:avLst/>
            <a:gdLst>
              <a:gd name="connsiteX0" fmla="*/ 19950 w 19958"/>
              <a:gd name="connsiteY0" fmla="*/ 116596 h 116600"/>
              <a:gd name="connsiteX1" fmla="*/ -9 w 19958"/>
              <a:gd name="connsiteY1" fmla="*/ 116596 h 116600"/>
              <a:gd name="connsiteX2" fmla="*/ -9 w 19958"/>
              <a:gd name="connsiteY2" fmla="*/ -4 h 116600"/>
              <a:gd name="connsiteX3" fmla="*/ 19950 w 19958"/>
              <a:gd name="connsiteY3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58" h="116600">
                <a:moveTo>
                  <a:pt x="1995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19950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2" name="Полілінія: фігура 21">
            <a:extLst>
              <a:ext uri="{FF2B5EF4-FFF2-40B4-BE49-F238E27FC236}">
                <a16:creationId xmlns:a16="http://schemas.microsoft.com/office/drawing/2014/main" id="{B96B324E-F02E-4DEA-AB33-285B69D12625}"/>
              </a:ext>
            </a:extLst>
          </xdr:cNvPr>
          <xdr:cNvSpPr/>
        </xdr:nvSpPr>
        <xdr:spPr>
          <a:xfrm>
            <a:off x="2459688" y="129912"/>
            <a:ext cx="98742" cy="153786"/>
          </a:xfrm>
          <a:custGeom>
            <a:avLst/>
            <a:gdLst>
              <a:gd name="connsiteX0" fmla="*/ 98734 w 98742"/>
              <a:gd name="connsiteY0" fmla="*/ 153572 h 153786"/>
              <a:gd name="connsiteX1" fmla="*/ 80106 w 98742"/>
              <a:gd name="connsiteY1" fmla="*/ 153572 h 153786"/>
              <a:gd name="connsiteX2" fmla="*/ 80106 w 98742"/>
              <a:gd name="connsiteY2" fmla="*/ 75909 h 153786"/>
              <a:gd name="connsiteX3" fmla="*/ 80946 w 98742"/>
              <a:gd name="connsiteY3" fmla="*/ 61062 h 153786"/>
              <a:gd name="connsiteX4" fmla="*/ 80456 w 98742"/>
              <a:gd name="connsiteY4" fmla="*/ 61062 h 153786"/>
              <a:gd name="connsiteX5" fmla="*/ 77025 w 98742"/>
              <a:gd name="connsiteY5" fmla="*/ 68065 h 153786"/>
              <a:gd name="connsiteX6" fmla="*/ 21001 w 98742"/>
              <a:gd name="connsiteY6" fmla="*/ 153783 h 153786"/>
              <a:gd name="connsiteX7" fmla="*/ -9 w 98742"/>
              <a:gd name="connsiteY7" fmla="*/ 153783 h 153786"/>
              <a:gd name="connsiteX8" fmla="*/ -9 w 98742"/>
              <a:gd name="connsiteY8" fmla="*/ 36972 h 153786"/>
              <a:gd name="connsiteX9" fmla="*/ 18690 w 98742"/>
              <a:gd name="connsiteY9" fmla="*/ 36972 h 153786"/>
              <a:gd name="connsiteX10" fmla="*/ 18690 w 98742"/>
              <a:gd name="connsiteY10" fmla="*/ 111134 h 153786"/>
              <a:gd name="connsiteX11" fmla="*/ 18059 w 98742"/>
              <a:gd name="connsiteY11" fmla="*/ 127801 h 153786"/>
              <a:gd name="connsiteX12" fmla="*/ 18059 w 98742"/>
              <a:gd name="connsiteY12" fmla="*/ 127801 h 153786"/>
              <a:gd name="connsiteX13" fmla="*/ 22331 w 98742"/>
              <a:gd name="connsiteY13" fmla="*/ 120798 h 153786"/>
              <a:gd name="connsiteX14" fmla="*/ 76324 w 98742"/>
              <a:gd name="connsiteY14" fmla="*/ 37112 h 153786"/>
              <a:gd name="connsiteX15" fmla="*/ 98594 w 98742"/>
              <a:gd name="connsiteY15" fmla="*/ 37112 h 153786"/>
              <a:gd name="connsiteX16" fmla="*/ 81787 w 98742"/>
              <a:gd name="connsiteY16" fmla="*/ -4 h 153786"/>
              <a:gd name="connsiteX17" fmla="*/ 71772 w 98742"/>
              <a:gd name="connsiteY17" fmla="*/ 19254 h 153786"/>
              <a:gd name="connsiteX18" fmla="*/ 49853 w 98742"/>
              <a:gd name="connsiteY18" fmla="*/ 26257 h 153786"/>
              <a:gd name="connsiteX19" fmla="*/ 27863 w 98742"/>
              <a:gd name="connsiteY19" fmla="*/ 19254 h 153786"/>
              <a:gd name="connsiteX20" fmla="*/ 18549 w 98742"/>
              <a:gd name="connsiteY20" fmla="*/ -4 h 153786"/>
              <a:gd name="connsiteX21" fmla="*/ 34236 w 98742"/>
              <a:gd name="connsiteY21" fmla="*/ -4 h 153786"/>
              <a:gd name="connsiteX22" fmla="*/ 47202 w 98742"/>
              <a:gd name="connsiteY22" fmla="*/ 14970 h 153786"/>
              <a:gd name="connsiteX23" fmla="*/ 50343 w 98742"/>
              <a:gd name="connsiteY23" fmla="*/ 14843 h 153786"/>
              <a:gd name="connsiteX24" fmla="*/ 61128 w 98742"/>
              <a:gd name="connsiteY24" fmla="*/ 10921 h 153786"/>
              <a:gd name="connsiteX25" fmla="*/ 66380 w 98742"/>
              <a:gd name="connsiteY25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98742" h="153786">
                <a:moveTo>
                  <a:pt x="98734" y="153572"/>
                </a:moveTo>
                <a:lnTo>
                  <a:pt x="80106" y="153572"/>
                </a:lnTo>
                <a:lnTo>
                  <a:pt x="80106" y="75909"/>
                </a:lnTo>
                <a:cubicBezTo>
                  <a:pt x="79975" y="70945"/>
                  <a:pt x="80256" y="65980"/>
                  <a:pt x="80946" y="61062"/>
                </a:cubicBezTo>
                <a:lnTo>
                  <a:pt x="80456" y="61062"/>
                </a:lnTo>
                <a:cubicBezTo>
                  <a:pt x="79537" y="63500"/>
                  <a:pt x="78388" y="65845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059" y="127801"/>
                </a:lnTo>
                <a:cubicBezTo>
                  <a:pt x="19347" y="125386"/>
                  <a:pt x="20773" y="123048"/>
                  <a:pt x="22331" y="120798"/>
                </a:cubicBezTo>
                <a:lnTo>
                  <a:pt x="76324" y="37112"/>
                </a:lnTo>
                <a:lnTo>
                  <a:pt x="98594" y="37112"/>
                </a:lnTo>
                <a:close/>
                <a:moveTo>
                  <a:pt x="81787" y="-4"/>
                </a:moveTo>
                <a:cubicBezTo>
                  <a:pt x="81252" y="7523"/>
                  <a:pt x="77628" y="14494"/>
                  <a:pt x="71772" y="19254"/>
                </a:cubicBezTo>
                <a:cubicBezTo>
                  <a:pt x="65509" y="24079"/>
                  <a:pt x="57753" y="26557"/>
                  <a:pt x="49853" y="26257"/>
                </a:cubicBezTo>
                <a:cubicBezTo>
                  <a:pt x="41922" y="26622"/>
                  <a:pt x="34123" y="24138"/>
                  <a:pt x="27863" y="19254"/>
                </a:cubicBezTo>
                <a:cubicBezTo>
                  <a:pt x="22152" y="14459"/>
                  <a:pt x="18763" y="7451"/>
                  <a:pt x="18549" y="-4"/>
                </a:cubicBezTo>
                <a:lnTo>
                  <a:pt x="34236" y="-4"/>
                </a:lnTo>
                <a:cubicBezTo>
                  <a:pt x="33682" y="7711"/>
                  <a:pt x="39486" y="14416"/>
                  <a:pt x="47202" y="14970"/>
                </a:cubicBezTo>
                <a:cubicBezTo>
                  <a:pt x="48250" y="15046"/>
                  <a:pt x="49304" y="15003"/>
                  <a:pt x="50343" y="14843"/>
                </a:cubicBezTo>
                <a:cubicBezTo>
                  <a:pt x="54310" y="14980"/>
                  <a:pt x="58176" y="13574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4" name="Полілінія: фігура 23">
            <a:extLst>
              <a:ext uri="{FF2B5EF4-FFF2-40B4-BE49-F238E27FC236}">
                <a16:creationId xmlns:a16="http://schemas.microsoft.com/office/drawing/2014/main" id="{892E852F-19D7-43D5-85B3-0F08983ADE3B}"/>
              </a:ext>
            </a:extLst>
          </xdr:cNvPr>
          <xdr:cNvSpPr/>
        </xdr:nvSpPr>
        <xdr:spPr>
          <a:xfrm>
            <a:off x="2587073" y="166888"/>
            <a:ext cx="93980" cy="116600"/>
          </a:xfrm>
          <a:custGeom>
            <a:avLst/>
            <a:gdLst>
              <a:gd name="connsiteX0" fmla="*/ 93972 w 93980"/>
              <a:gd name="connsiteY0" fmla="*/ 116596 h 116600"/>
              <a:gd name="connsiteX1" fmla="*/ 74574 w 93980"/>
              <a:gd name="connsiteY1" fmla="*/ 116596 h 116600"/>
              <a:gd name="connsiteX2" fmla="*/ 74574 w 93980"/>
              <a:gd name="connsiteY2" fmla="*/ 65895 h 116600"/>
              <a:gd name="connsiteX3" fmla="*/ 19670 w 93980"/>
              <a:gd name="connsiteY3" fmla="*/ 65895 h 116600"/>
              <a:gd name="connsiteX4" fmla="*/ 19670 w 93980"/>
              <a:gd name="connsiteY4" fmla="*/ 116456 h 116600"/>
              <a:gd name="connsiteX5" fmla="*/ -9 w 93980"/>
              <a:gd name="connsiteY5" fmla="*/ 116456 h 116600"/>
              <a:gd name="connsiteX6" fmla="*/ -9 w 93980"/>
              <a:gd name="connsiteY6" fmla="*/ -4 h 116600"/>
              <a:gd name="connsiteX7" fmla="*/ 19390 w 93980"/>
              <a:gd name="connsiteY7" fmla="*/ -4 h 116600"/>
              <a:gd name="connsiteX8" fmla="*/ 19390 w 93980"/>
              <a:gd name="connsiteY8" fmla="*/ 49017 h 116600"/>
              <a:gd name="connsiteX9" fmla="*/ 74293 w 93980"/>
              <a:gd name="connsiteY9" fmla="*/ 49017 h 116600"/>
              <a:gd name="connsiteX10" fmla="*/ 74293 w 93980"/>
              <a:gd name="connsiteY10" fmla="*/ -4 h 116600"/>
              <a:gd name="connsiteX11" fmla="*/ 93692 w 93980"/>
              <a:gd name="connsiteY11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93980" h="116600">
                <a:moveTo>
                  <a:pt x="93972" y="116596"/>
                </a:moveTo>
                <a:lnTo>
                  <a:pt x="74574" y="116596"/>
                </a:lnTo>
                <a:lnTo>
                  <a:pt x="74574" y="65895"/>
                </a:lnTo>
                <a:lnTo>
                  <a:pt x="19670" y="65895"/>
                </a:lnTo>
                <a:lnTo>
                  <a:pt x="19670" y="116456"/>
                </a:lnTo>
                <a:lnTo>
                  <a:pt x="-9" y="116456"/>
                </a:lnTo>
                <a:lnTo>
                  <a:pt x="-9" y="-4"/>
                </a:lnTo>
                <a:lnTo>
                  <a:pt x="19390" y="-4"/>
                </a:lnTo>
                <a:lnTo>
                  <a:pt x="19390" y="49017"/>
                </a:lnTo>
                <a:lnTo>
                  <a:pt x="74293" y="49017"/>
                </a:lnTo>
                <a:lnTo>
                  <a:pt x="74293" y="-4"/>
                </a:lnTo>
                <a:lnTo>
                  <a:pt x="9369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5" name="Полілінія: фігура 24">
            <a:extLst>
              <a:ext uri="{FF2B5EF4-FFF2-40B4-BE49-F238E27FC236}">
                <a16:creationId xmlns:a16="http://schemas.microsoft.com/office/drawing/2014/main" id="{C8FA66DE-DE15-4CC7-88E0-CC65DF584B00}"/>
              </a:ext>
            </a:extLst>
          </xdr:cNvPr>
          <xdr:cNvSpPr/>
        </xdr:nvSpPr>
        <xdr:spPr>
          <a:xfrm>
            <a:off x="2709766" y="166888"/>
            <a:ext cx="99022" cy="116810"/>
          </a:xfrm>
          <a:custGeom>
            <a:avLst/>
            <a:gdLst>
              <a:gd name="connsiteX0" fmla="*/ 99014 w 99022"/>
              <a:gd name="connsiteY0" fmla="*/ 116596 h 116810"/>
              <a:gd name="connsiteX1" fmla="*/ 80386 w 99022"/>
              <a:gd name="connsiteY1" fmla="*/ 116596 h 116810"/>
              <a:gd name="connsiteX2" fmla="*/ 80386 w 99022"/>
              <a:gd name="connsiteY2" fmla="*/ 38933 h 116810"/>
              <a:gd name="connsiteX3" fmla="*/ 81156 w 99022"/>
              <a:gd name="connsiteY3" fmla="*/ 24086 h 116810"/>
              <a:gd name="connsiteX4" fmla="*/ 80386 w 99022"/>
              <a:gd name="connsiteY4" fmla="*/ 24086 h 116810"/>
              <a:gd name="connsiteX5" fmla="*/ 77025 w 99022"/>
              <a:gd name="connsiteY5" fmla="*/ 31090 h 116810"/>
              <a:gd name="connsiteX6" fmla="*/ 21001 w 99022"/>
              <a:gd name="connsiteY6" fmla="*/ 116807 h 116810"/>
              <a:gd name="connsiteX7" fmla="*/ -9 w 99022"/>
              <a:gd name="connsiteY7" fmla="*/ 116807 h 116810"/>
              <a:gd name="connsiteX8" fmla="*/ -9 w 99022"/>
              <a:gd name="connsiteY8" fmla="*/ -4 h 116810"/>
              <a:gd name="connsiteX9" fmla="*/ 18690 w 99022"/>
              <a:gd name="connsiteY9" fmla="*/ -4 h 116810"/>
              <a:gd name="connsiteX10" fmla="*/ 18690 w 99022"/>
              <a:gd name="connsiteY10" fmla="*/ 74158 h 116810"/>
              <a:gd name="connsiteX11" fmla="*/ 17989 w 99022"/>
              <a:gd name="connsiteY11" fmla="*/ 90825 h 116810"/>
              <a:gd name="connsiteX12" fmla="*/ 18340 w 99022"/>
              <a:gd name="connsiteY12" fmla="*/ 90825 h 116810"/>
              <a:gd name="connsiteX13" fmla="*/ 22541 w 99022"/>
              <a:gd name="connsiteY13" fmla="*/ 83822 h 116810"/>
              <a:gd name="connsiteX14" fmla="*/ 76604 w 99022"/>
              <a:gd name="connsiteY14" fmla="*/ 136 h 116810"/>
              <a:gd name="connsiteX15" fmla="*/ 98874 w 99022"/>
              <a:gd name="connsiteY15" fmla="*/ 136 h 1168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9022" h="116810">
                <a:moveTo>
                  <a:pt x="99014" y="116596"/>
                </a:moveTo>
                <a:lnTo>
                  <a:pt x="80386" y="116596"/>
                </a:lnTo>
                <a:lnTo>
                  <a:pt x="80386" y="38933"/>
                </a:lnTo>
                <a:cubicBezTo>
                  <a:pt x="80278" y="33972"/>
                  <a:pt x="80536" y="29010"/>
                  <a:pt x="81156" y="24086"/>
                </a:cubicBezTo>
                <a:lnTo>
                  <a:pt x="80386" y="24086"/>
                </a:lnTo>
                <a:cubicBezTo>
                  <a:pt x="79521" y="26535"/>
                  <a:pt x="78394" y="28883"/>
                  <a:pt x="77025" y="31090"/>
                </a:cubicBezTo>
                <a:lnTo>
                  <a:pt x="21001" y="116807"/>
                </a:lnTo>
                <a:lnTo>
                  <a:pt x="-9" y="11680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2" y="79723"/>
                  <a:pt x="18618" y="85293"/>
                  <a:pt x="17989" y="90825"/>
                </a:cubicBezTo>
                <a:lnTo>
                  <a:pt x="18340" y="90825"/>
                </a:lnTo>
                <a:cubicBezTo>
                  <a:pt x="19601" y="88410"/>
                  <a:pt x="21004" y="86072"/>
                  <a:pt x="22541" y="83822"/>
                </a:cubicBezTo>
                <a:lnTo>
                  <a:pt x="76604" y="136"/>
                </a:lnTo>
                <a:lnTo>
                  <a:pt x="9887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6" name="Полілінія: фігура 25">
            <a:extLst>
              <a:ext uri="{FF2B5EF4-FFF2-40B4-BE49-F238E27FC236}">
                <a16:creationId xmlns:a16="http://schemas.microsoft.com/office/drawing/2014/main" id="{F53F81CA-9C1D-4948-901A-C14AC9207206}"/>
              </a:ext>
            </a:extLst>
          </xdr:cNvPr>
          <xdr:cNvSpPr/>
        </xdr:nvSpPr>
        <xdr:spPr>
          <a:xfrm>
            <a:off x="2837851" y="129912"/>
            <a:ext cx="98952" cy="153786"/>
          </a:xfrm>
          <a:custGeom>
            <a:avLst/>
            <a:gdLst>
              <a:gd name="connsiteX0" fmla="*/ 98804 w 98952"/>
              <a:gd name="connsiteY0" fmla="*/ 153572 h 153786"/>
              <a:gd name="connsiteX1" fmla="*/ 80176 w 98952"/>
              <a:gd name="connsiteY1" fmla="*/ 153572 h 153786"/>
              <a:gd name="connsiteX2" fmla="*/ 80176 w 98952"/>
              <a:gd name="connsiteY2" fmla="*/ 75909 h 153786"/>
              <a:gd name="connsiteX3" fmla="*/ 80946 w 98952"/>
              <a:gd name="connsiteY3" fmla="*/ 61062 h 153786"/>
              <a:gd name="connsiteX4" fmla="*/ 80456 w 98952"/>
              <a:gd name="connsiteY4" fmla="*/ 61062 h 153786"/>
              <a:gd name="connsiteX5" fmla="*/ 77025 w 98952"/>
              <a:gd name="connsiteY5" fmla="*/ 68065 h 153786"/>
              <a:gd name="connsiteX6" fmla="*/ 21001 w 98952"/>
              <a:gd name="connsiteY6" fmla="*/ 153783 h 153786"/>
              <a:gd name="connsiteX7" fmla="*/ -9 w 98952"/>
              <a:gd name="connsiteY7" fmla="*/ 153783 h 153786"/>
              <a:gd name="connsiteX8" fmla="*/ -9 w 98952"/>
              <a:gd name="connsiteY8" fmla="*/ 36972 h 153786"/>
              <a:gd name="connsiteX9" fmla="*/ 18690 w 98952"/>
              <a:gd name="connsiteY9" fmla="*/ 36972 h 153786"/>
              <a:gd name="connsiteX10" fmla="*/ 18690 w 98952"/>
              <a:gd name="connsiteY10" fmla="*/ 111134 h 153786"/>
              <a:gd name="connsiteX11" fmla="*/ 18059 w 98952"/>
              <a:gd name="connsiteY11" fmla="*/ 127801 h 153786"/>
              <a:gd name="connsiteX12" fmla="*/ 18409 w 98952"/>
              <a:gd name="connsiteY12" fmla="*/ 127801 h 153786"/>
              <a:gd name="connsiteX13" fmla="*/ 22611 w 98952"/>
              <a:gd name="connsiteY13" fmla="*/ 120798 h 153786"/>
              <a:gd name="connsiteX14" fmla="*/ 76604 w 98952"/>
              <a:gd name="connsiteY14" fmla="*/ 37112 h 153786"/>
              <a:gd name="connsiteX15" fmla="*/ 98944 w 98952"/>
              <a:gd name="connsiteY15" fmla="*/ 37112 h 153786"/>
              <a:gd name="connsiteX16" fmla="*/ 81857 w 98952"/>
              <a:gd name="connsiteY16" fmla="*/ -4 h 153786"/>
              <a:gd name="connsiteX17" fmla="*/ 71772 w 98952"/>
              <a:gd name="connsiteY17" fmla="*/ 19254 h 153786"/>
              <a:gd name="connsiteX18" fmla="*/ 27864 w 98952"/>
              <a:gd name="connsiteY18" fmla="*/ 19254 h 153786"/>
              <a:gd name="connsiteX19" fmla="*/ 18550 w 98952"/>
              <a:gd name="connsiteY19" fmla="*/ -4 h 153786"/>
              <a:gd name="connsiteX20" fmla="*/ 34306 w 98952"/>
              <a:gd name="connsiteY20" fmla="*/ -4 h 153786"/>
              <a:gd name="connsiteX21" fmla="*/ 47283 w 98952"/>
              <a:gd name="connsiteY21" fmla="*/ 14960 h 153786"/>
              <a:gd name="connsiteX22" fmla="*/ 50343 w 98952"/>
              <a:gd name="connsiteY22" fmla="*/ 14843 h 153786"/>
              <a:gd name="connsiteX23" fmla="*/ 61128 w 98952"/>
              <a:gd name="connsiteY23" fmla="*/ 10921 h 153786"/>
              <a:gd name="connsiteX24" fmla="*/ 66380 w 98952"/>
              <a:gd name="connsiteY24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98952" h="153786">
                <a:moveTo>
                  <a:pt x="98804" y="153572"/>
                </a:moveTo>
                <a:lnTo>
                  <a:pt x="80176" y="153572"/>
                </a:lnTo>
                <a:lnTo>
                  <a:pt x="80176" y="75909"/>
                </a:lnTo>
                <a:cubicBezTo>
                  <a:pt x="80031" y="70947"/>
                  <a:pt x="80289" y="65982"/>
                  <a:pt x="80946" y="61062"/>
                </a:cubicBezTo>
                <a:lnTo>
                  <a:pt x="80456" y="61062"/>
                </a:lnTo>
                <a:cubicBezTo>
                  <a:pt x="79597" y="63526"/>
                  <a:pt x="78445" y="65877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409" y="127801"/>
                </a:lnTo>
                <a:cubicBezTo>
                  <a:pt x="19645" y="125372"/>
                  <a:pt x="21049" y="123032"/>
                  <a:pt x="22611" y="120798"/>
                </a:cubicBezTo>
                <a:lnTo>
                  <a:pt x="76604" y="37112"/>
                </a:lnTo>
                <a:lnTo>
                  <a:pt x="98944" y="37112"/>
                </a:lnTo>
                <a:close/>
                <a:moveTo>
                  <a:pt x="81857" y="-4"/>
                </a:moveTo>
                <a:cubicBezTo>
                  <a:pt x="81330" y="7541"/>
                  <a:pt x="77674" y="14523"/>
                  <a:pt x="71772" y="19254"/>
                </a:cubicBezTo>
                <a:cubicBezTo>
                  <a:pt x="58628" y="28600"/>
                  <a:pt x="41008" y="28600"/>
                  <a:pt x="27864" y="19254"/>
                </a:cubicBezTo>
                <a:cubicBezTo>
                  <a:pt x="22152" y="14459"/>
                  <a:pt x="18763" y="7451"/>
                  <a:pt x="18550" y="-4"/>
                </a:cubicBezTo>
                <a:lnTo>
                  <a:pt x="34306" y="-4"/>
                </a:lnTo>
                <a:cubicBezTo>
                  <a:pt x="33757" y="7712"/>
                  <a:pt x="39567" y="14412"/>
                  <a:pt x="47283" y="14960"/>
                </a:cubicBezTo>
                <a:cubicBezTo>
                  <a:pt x="48305" y="15033"/>
                  <a:pt x="49331" y="14994"/>
                  <a:pt x="50343" y="14843"/>
                </a:cubicBezTo>
                <a:cubicBezTo>
                  <a:pt x="54308" y="14966"/>
                  <a:pt x="58168" y="13562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7" name="Полілінія: фігура 26">
            <a:extLst>
              <a:ext uri="{FF2B5EF4-FFF2-40B4-BE49-F238E27FC236}">
                <a16:creationId xmlns:a16="http://schemas.microsoft.com/office/drawing/2014/main" id="{F552116E-9B93-4DEF-838F-338F1CBDAA99}"/>
              </a:ext>
            </a:extLst>
          </xdr:cNvPr>
          <xdr:cNvSpPr/>
        </xdr:nvSpPr>
        <xdr:spPr>
          <a:xfrm>
            <a:off x="1352792" y="393016"/>
            <a:ext cx="79326" cy="116724"/>
          </a:xfrm>
          <a:custGeom>
            <a:avLst/>
            <a:gdLst>
              <a:gd name="connsiteX0" fmla="*/ -9 w 79326"/>
              <a:gd name="connsiteY0" fmla="*/ 116666 h 116724"/>
              <a:gd name="connsiteX1" fmla="*/ -9 w 79326"/>
              <a:gd name="connsiteY1" fmla="*/ -4 h 116724"/>
              <a:gd name="connsiteX2" fmla="*/ 68061 w 79326"/>
              <a:gd name="connsiteY2" fmla="*/ -4 h 116724"/>
              <a:gd name="connsiteX3" fmla="*/ 68061 w 79326"/>
              <a:gd name="connsiteY3" fmla="*/ 16523 h 116724"/>
              <a:gd name="connsiteX4" fmla="*/ 19040 w 79326"/>
              <a:gd name="connsiteY4" fmla="*/ 16523 h 116724"/>
              <a:gd name="connsiteX5" fmla="*/ 19040 w 79326"/>
              <a:gd name="connsiteY5" fmla="*/ 48387 h 116724"/>
              <a:gd name="connsiteX6" fmla="*/ 41309 w 79326"/>
              <a:gd name="connsiteY6" fmla="*/ 48387 h 116724"/>
              <a:gd name="connsiteX7" fmla="*/ 69321 w 79326"/>
              <a:gd name="connsiteY7" fmla="*/ 56861 h 116724"/>
              <a:gd name="connsiteX8" fmla="*/ 79266 w 79326"/>
              <a:gd name="connsiteY8" fmla="*/ 80881 h 116724"/>
              <a:gd name="connsiteX9" fmla="*/ 68691 w 79326"/>
              <a:gd name="connsiteY9" fmla="*/ 107072 h 116724"/>
              <a:gd name="connsiteX10" fmla="*/ 39769 w 79326"/>
              <a:gd name="connsiteY10" fmla="*/ 116666 h 116724"/>
              <a:gd name="connsiteX11" fmla="*/ 19320 w 79326"/>
              <a:gd name="connsiteY11" fmla="*/ 63864 h 116724"/>
              <a:gd name="connsiteX12" fmla="*/ 19320 w 79326"/>
              <a:gd name="connsiteY12" fmla="*/ 101260 h 116724"/>
              <a:gd name="connsiteX13" fmla="*/ 36757 w 79326"/>
              <a:gd name="connsiteY13" fmla="*/ 101260 h 116724"/>
              <a:gd name="connsiteX14" fmla="*/ 53144 w 79326"/>
              <a:gd name="connsiteY14" fmla="*/ 96218 h 116724"/>
              <a:gd name="connsiteX15" fmla="*/ 58957 w 79326"/>
              <a:gd name="connsiteY15" fmla="*/ 82212 h 116724"/>
              <a:gd name="connsiteX16" fmla="*/ 37037 w 79326"/>
              <a:gd name="connsiteY16" fmla="*/ 63934 h 116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9326" h="116724">
                <a:moveTo>
                  <a:pt x="-9" y="116666"/>
                </a:moveTo>
                <a:lnTo>
                  <a:pt x="-9" y="-4"/>
                </a:lnTo>
                <a:lnTo>
                  <a:pt x="68061" y="-4"/>
                </a:lnTo>
                <a:lnTo>
                  <a:pt x="68061" y="16523"/>
                </a:lnTo>
                <a:lnTo>
                  <a:pt x="19040" y="16523"/>
                </a:lnTo>
                <a:lnTo>
                  <a:pt x="19040" y="48387"/>
                </a:lnTo>
                <a:lnTo>
                  <a:pt x="41309" y="48387"/>
                </a:lnTo>
                <a:cubicBezTo>
                  <a:pt x="51360" y="47763"/>
                  <a:pt x="61301" y="50771"/>
                  <a:pt x="69321" y="56861"/>
                </a:cubicBezTo>
                <a:cubicBezTo>
                  <a:pt x="76143" y="62920"/>
                  <a:pt x="79808" y="71773"/>
                  <a:pt x="79266" y="80881"/>
                </a:cubicBezTo>
                <a:cubicBezTo>
                  <a:pt x="79758" y="90741"/>
                  <a:pt x="75891" y="100318"/>
                  <a:pt x="68691" y="107072"/>
                </a:cubicBezTo>
                <a:cubicBezTo>
                  <a:pt x="60590" y="113777"/>
                  <a:pt x="50270" y="117200"/>
                  <a:pt x="39769" y="116666"/>
                </a:cubicBezTo>
                <a:close/>
                <a:moveTo>
                  <a:pt x="19320" y="63864"/>
                </a:moveTo>
                <a:lnTo>
                  <a:pt x="19320" y="101260"/>
                </a:lnTo>
                <a:lnTo>
                  <a:pt x="36757" y="101260"/>
                </a:lnTo>
                <a:cubicBezTo>
                  <a:pt x="42652" y="101639"/>
                  <a:pt x="48482" y="99845"/>
                  <a:pt x="53144" y="96218"/>
                </a:cubicBezTo>
                <a:cubicBezTo>
                  <a:pt x="57083" y="92656"/>
                  <a:pt x="59216" y="87515"/>
                  <a:pt x="58957" y="82212"/>
                </a:cubicBezTo>
                <a:cubicBezTo>
                  <a:pt x="58957" y="70026"/>
                  <a:pt x="51954" y="63934"/>
                  <a:pt x="37037" y="6393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8" name="Полілінія: фігура 27">
            <a:extLst>
              <a:ext uri="{FF2B5EF4-FFF2-40B4-BE49-F238E27FC236}">
                <a16:creationId xmlns:a16="http://schemas.microsoft.com/office/drawing/2014/main" id="{BDD4E30B-4B2E-472E-BC41-93107A85DDEA}"/>
              </a:ext>
            </a:extLst>
          </xdr:cNvPr>
          <xdr:cNvSpPr/>
        </xdr:nvSpPr>
        <xdr:spPr>
          <a:xfrm>
            <a:off x="1440609" y="393016"/>
            <a:ext cx="100283" cy="118360"/>
          </a:xfrm>
          <a:custGeom>
            <a:avLst/>
            <a:gdLst>
              <a:gd name="connsiteX0" fmla="*/ 100135 w 100283"/>
              <a:gd name="connsiteY0" fmla="*/ 116666 h 118360"/>
              <a:gd name="connsiteX1" fmla="*/ 80736 w 100283"/>
              <a:gd name="connsiteY1" fmla="*/ 116666 h 118360"/>
              <a:gd name="connsiteX2" fmla="*/ 80736 w 100283"/>
              <a:gd name="connsiteY2" fmla="*/ 16663 h 118360"/>
              <a:gd name="connsiteX3" fmla="*/ 52724 w 100283"/>
              <a:gd name="connsiteY3" fmla="*/ 16663 h 118360"/>
              <a:gd name="connsiteX4" fmla="*/ 43340 w 100283"/>
              <a:gd name="connsiteY4" fmla="*/ 76329 h 118360"/>
              <a:gd name="connsiteX5" fmla="*/ 36337 w 100283"/>
              <a:gd name="connsiteY5" fmla="*/ 102030 h 118360"/>
              <a:gd name="connsiteX6" fmla="*/ 26813 w 100283"/>
              <a:gd name="connsiteY6" fmla="*/ 114355 h 118360"/>
              <a:gd name="connsiteX7" fmla="*/ 12387 w 100283"/>
              <a:gd name="connsiteY7" fmla="*/ 118347 h 118360"/>
              <a:gd name="connsiteX8" fmla="*/ -9 w 100283"/>
              <a:gd name="connsiteY8" fmla="*/ 116456 h 118360"/>
              <a:gd name="connsiteX9" fmla="*/ -9 w 100283"/>
              <a:gd name="connsiteY9" fmla="*/ 99999 h 118360"/>
              <a:gd name="connsiteX10" fmla="*/ 8675 w 100283"/>
              <a:gd name="connsiteY10" fmla="*/ 102030 h 118360"/>
              <a:gd name="connsiteX11" fmla="*/ 17919 w 100283"/>
              <a:gd name="connsiteY11" fmla="*/ 96218 h 118360"/>
              <a:gd name="connsiteX12" fmla="*/ 26743 w 100283"/>
              <a:gd name="connsiteY12" fmla="*/ 66175 h 118360"/>
              <a:gd name="connsiteX13" fmla="*/ 36687 w 100283"/>
              <a:gd name="connsiteY13" fmla="*/ -4 h 118360"/>
              <a:gd name="connsiteX14" fmla="*/ 100275 w 100283"/>
              <a:gd name="connsiteY14" fmla="*/ -4 h 1183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283" h="118360">
                <a:moveTo>
                  <a:pt x="100135" y="116666"/>
                </a:moveTo>
                <a:lnTo>
                  <a:pt x="80736" y="116666"/>
                </a:lnTo>
                <a:lnTo>
                  <a:pt x="80736" y="16663"/>
                </a:lnTo>
                <a:lnTo>
                  <a:pt x="52724" y="16663"/>
                </a:lnTo>
                <a:cubicBezTo>
                  <a:pt x="48733" y="44675"/>
                  <a:pt x="45721" y="64704"/>
                  <a:pt x="43340" y="76329"/>
                </a:cubicBezTo>
                <a:cubicBezTo>
                  <a:pt x="41836" y="85101"/>
                  <a:pt x="39491" y="93708"/>
                  <a:pt x="36337" y="102030"/>
                </a:cubicBezTo>
                <a:cubicBezTo>
                  <a:pt x="34416" y="106970"/>
                  <a:pt x="31108" y="111250"/>
                  <a:pt x="26813" y="114355"/>
                </a:cubicBezTo>
                <a:cubicBezTo>
                  <a:pt x="22509" y="117092"/>
                  <a:pt x="17486" y="118482"/>
                  <a:pt x="12387" y="118347"/>
                </a:cubicBezTo>
                <a:cubicBezTo>
                  <a:pt x="8177" y="118434"/>
                  <a:pt x="3984" y="117794"/>
                  <a:pt x="-9" y="116456"/>
                </a:cubicBezTo>
                <a:lnTo>
                  <a:pt x="-9" y="99999"/>
                </a:lnTo>
                <a:cubicBezTo>
                  <a:pt x="2680" y="101367"/>
                  <a:pt x="5659" y="102064"/>
                  <a:pt x="8675" y="102030"/>
                </a:cubicBezTo>
                <a:cubicBezTo>
                  <a:pt x="12516" y="101703"/>
                  <a:pt x="15961" y="99537"/>
                  <a:pt x="17919" y="96218"/>
                </a:cubicBezTo>
                <a:cubicBezTo>
                  <a:pt x="22574" y="86788"/>
                  <a:pt x="25559" y="76623"/>
                  <a:pt x="26743" y="66175"/>
                </a:cubicBezTo>
                <a:cubicBezTo>
                  <a:pt x="29754" y="49998"/>
                  <a:pt x="33116" y="27938"/>
                  <a:pt x="36687" y="-4"/>
                </a:cubicBezTo>
                <a:lnTo>
                  <a:pt x="100275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9" name="Полілінія: фігура 28">
            <a:extLst>
              <a:ext uri="{FF2B5EF4-FFF2-40B4-BE49-F238E27FC236}">
                <a16:creationId xmlns:a16="http://schemas.microsoft.com/office/drawing/2014/main" id="{8137DCDD-10B3-436A-A97E-098987537559}"/>
              </a:ext>
            </a:extLst>
          </xdr:cNvPr>
          <xdr:cNvSpPr/>
        </xdr:nvSpPr>
        <xdr:spPr>
          <a:xfrm>
            <a:off x="1569815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8059 w 98742"/>
              <a:gd name="connsiteY11" fmla="*/ 90825 h 116880"/>
              <a:gd name="connsiteX12" fmla="*/ 18059 w 98742"/>
              <a:gd name="connsiteY12" fmla="*/ 90825 h 116880"/>
              <a:gd name="connsiteX13" fmla="*/ 22331 w 98742"/>
              <a:gd name="connsiteY13" fmla="*/ 83822 h 116880"/>
              <a:gd name="connsiteX14" fmla="*/ 76324 w 98742"/>
              <a:gd name="connsiteY14" fmla="*/ 136 h 116880"/>
              <a:gd name="connsiteX15" fmla="*/ 9859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67" y="26607"/>
                  <a:pt x="78416" y="28955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27" y="79722"/>
                  <a:pt x="18616" y="85288"/>
                  <a:pt x="18059" y="90825"/>
                </a:cubicBezTo>
                <a:lnTo>
                  <a:pt x="18059" y="90825"/>
                </a:lnTo>
                <a:cubicBezTo>
                  <a:pt x="19362" y="88419"/>
                  <a:pt x="20788" y="86082"/>
                  <a:pt x="22331" y="83822"/>
                </a:cubicBezTo>
                <a:lnTo>
                  <a:pt x="76324" y="136"/>
                </a:lnTo>
                <a:lnTo>
                  <a:pt x="9859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0" name="Полілінія: фігура 29">
            <a:extLst>
              <a:ext uri="{FF2B5EF4-FFF2-40B4-BE49-F238E27FC236}">
                <a16:creationId xmlns:a16="http://schemas.microsoft.com/office/drawing/2014/main" id="{D1A77279-839B-4036-AF03-D7495C989C5D}"/>
              </a:ext>
            </a:extLst>
          </xdr:cNvPr>
          <xdr:cNvSpPr/>
        </xdr:nvSpPr>
        <xdr:spPr>
          <a:xfrm>
            <a:off x="1690071" y="391231"/>
            <a:ext cx="88783" cy="120603"/>
          </a:xfrm>
          <a:custGeom>
            <a:avLst/>
            <a:gdLst>
              <a:gd name="connsiteX0" fmla="*/ 88775 w 88783"/>
              <a:gd name="connsiteY0" fmla="*/ 113549 h 120603"/>
              <a:gd name="connsiteX1" fmla="*/ 56001 w 88783"/>
              <a:gd name="connsiteY1" fmla="*/ 120552 h 120603"/>
              <a:gd name="connsiteX2" fmla="*/ 15313 w 88783"/>
              <a:gd name="connsiteY2" fmla="*/ 104515 h 120603"/>
              <a:gd name="connsiteX3" fmla="*/ 47 w 88783"/>
              <a:gd name="connsiteY3" fmla="*/ 62497 h 120603"/>
              <a:gd name="connsiteX4" fmla="*/ 17274 w 88783"/>
              <a:gd name="connsiteY4" fmla="*/ 17327 h 120603"/>
              <a:gd name="connsiteX5" fmla="*/ 60693 w 88783"/>
              <a:gd name="connsiteY5" fmla="*/ 30 h 120603"/>
              <a:gd name="connsiteX6" fmla="*/ 88705 w 88783"/>
              <a:gd name="connsiteY6" fmla="*/ 4862 h 120603"/>
              <a:gd name="connsiteX7" fmla="*/ 88705 w 88783"/>
              <a:gd name="connsiteY7" fmla="*/ 23630 h 120603"/>
              <a:gd name="connsiteX8" fmla="*/ 62654 w 88783"/>
              <a:gd name="connsiteY8" fmla="*/ 16627 h 120603"/>
              <a:gd name="connsiteX9" fmla="*/ 31981 w 88783"/>
              <a:gd name="connsiteY9" fmla="*/ 28742 h 120603"/>
              <a:gd name="connsiteX10" fmla="*/ 20216 w 88783"/>
              <a:gd name="connsiteY10" fmla="*/ 61096 h 120603"/>
              <a:gd name="connsiteX11" fmla="*/ 31210 w 88783"/>
              <a:gd name="connsiteY11" fmla="*/ 91840 h 120603"/>
              <a:gd name="connsiteX12" fmla="*/ 60063 w 88783"/>
              <a:gd name="connsiteY12" fmla="*/ 103255 h 120603"/>
              <a:gd name="connsiteX13" fmla="*/ 88705 w 88783"/>
              <a:gd name="connsiteY13" fmla="*/ 95411 h 1206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3" h="120603">
                <a:moveTo>
                  <a:pt x="88775" y="113549"/>
                </a:moveTo>
                <a:cubicBezTo>
                  <a:pt x="78572" y="118483"/>
                  <a:pt x="67330" y="120885"/>
                  <a:pt x="56001" y="120552"/>
                </a:cubicBezTo>
                <a:cubicBezTo>
                  <a:pt x="40782" y="121193"/>
                  <a:pt x="26002" y="115368"/>
                  <a:pt x="15313" y="104515"/>
                </a:cubicBezTo>
                <a:cubicBezTo>
                  <a:pt x="4880" y="93072"/>
                  <a:pt x="-607" y="77969"/>
                  <a:pt x="47" y="62497"/>
                </a:cubicBezTo>
                <a:cubicBezTo>
                  <a:pt x="-669" y="45712"/>
                  <a:pt x="5563" y="29373"/>
                  <a:pt x="17274" y="17327"/>
                </a:cubicBezTo>
                <a:cubicBezTo>
                  <a:pt x="28714" y="5777"/>
                  <a:pt x="44445" y="-490"/>
                  <a:pt x="60693" y="30"/>
                </a:cubicBezTo>
                <a:cubicBezTo>
                  <a:pt x="70261" y="-266"/>
                  <a:pt x="79789" y="1378"/>
                  <a:pt x="88705" y="4862"/>
                </a:cubicBezTo>
                <a:lnTo>
                  <a:pt x="88705" y="23630"/>
                </a:lnTo>
                <a:cubicBezTo>
                  <a:pt x="80831" y="18943"/>
                  <a:pt x="71817" y="16520"/>
                  <a:pt x="62654" y="16627"/>
                </a:cubicBezTo>
                <a:cubicBezTo>
                  <a:pt x="51182" y="16181"/>
                  <a:pt x="40051" y="20578"/>
                  <a:pt x="31981" y="28742"/>
                </a:cubicBezTo>
                <a:cubicBezTo>
                  <a:pt x="23888" y="37518"/>
                  <a:pt x="19650" y="49172"/>
                  <a:pt x="20216" y="61096"/>
                </a:cubicBezTo>
                <a:cubicBezTo>
                  <a:pt x="19626" y="72401"/>
                  <a:pt x="23585" y="83472"/>
                  <a:pt x="31210" y="91840"/>
                </a:cubicBezTo>
                <a:cubicBezTo>
                  <a:pt x="38777" y="99559"/>
                  <a:pt x="49263" y="103707"/>
                  <a:pt x="60063" y="103255"/>
                </a:cubicBezTo>
                <a:cubicBezTo>
                  <a:pt x="70174" y="103519"/>
                  <a:pt x="80139" y="100791"/>
                  <a:pt x="88705" y="9541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1" name="Полілінія: фігура 30">
            <a:extLst>
              <a:ext uri="{FF2B5EF4-FFF2-40B4-BE49-F238E27FC236}">
                <a16:creationId xmlns:a16="http://schemas.microsoft.com/office/drawing/2014/main" id="{B63E5F2A-D8A9-4AB5-A89A-E98FFEEF79D0}"/>
              </a:ext>
            </a:extLst>
          </xdr:cNvPr>
          <xdr:cNvSpPr/>
        </xdr:nvSpPr>
        <xdr:spPr>
          <a:xfrm>
            <a:off x="1801265" y="393016"/>
            <a:ext cx="87957" cy="116670"/>
          </a:xfrm>
          <a:custGeom>
            <a:avLst/>
            <a:gdLst>
              <a:gd name="connsiteX0" fmla="*/ 87949 w 87957"/>
              <a:gd name="connsiteY0" fmla="*/ 116666 h 116670"/>
              <a:gd name="connsiteX1" fmla="*/ 62739 w 87957"/>
              <a:gd name="connsiteY1" fmla="*/ 116666 h 116670"/>
              <a:gd name="connsiteX2" fmla="*/ 22471 w 87957"/>
              <a:gd name="connsiteY2" fmla="*/ 63303 h 116670"/>
              <a:gd name="connsiteX3" fmla="*/ 19670 w 87957"/>
              <a:gd name="connsiteY3" fmla="*/ 59242 h 116670"/>
              <a:gd name="connsiteX4" fmla="*/ 19320 w 87957"/>
              <a:gd name="connsiteY4" fmla="*/ 59242 h 116670"/>
              <a:gd name="connsiteX5" fmla="*/ 19320 w 87957"/>
              <a:gd name="connsiteY5" fmla="*/ 116666 h 116670"/>
              <a:gd name="connsiteX6" fmla="*/ -9 w 87957"/>
              <a:gd name="connsiteY6" fmla="*/ 116666 h 116670"/>
              <a:gd name="connsiteX7" fmla="*/ -9 w 87957"/>
              <a:gd name="connsiteY7" fmla="*/ -4 h 116670"/>
              <a:gd name="connsiteX8" fmla="*/ 19320 w 87957"/>
              <a:gd name="connsiteY8" fmla="*/ -4 h 116670"/>
              <a:gd name="connsiteX9" fmla="*/ 19320 w 87957"/>
              <a:gd name="connsiteY9" fmla="*/ 54830 h 116670"/>
              <a:gd name="connsiteX10" fmla="*/ 19670 w 87957"/>
              <a:gd name="connsiteY10" fmla="*/ 54830 h 116670"/>
              <a:gd name="connsiteX11" fmla="*/ 22471 w 87957"/>
              <a:gd name="connsiteY11" fmla="*/ 50838 h 116670"/>
              <a:gd name="connsiteX12" fmla="*/ 61548 w 87957"/>
              <a:gd name="connsiteY12" fmla="*/ -4 h 116670"/>
              <a:gd name="connsiteX13" fmla="*/ 84728 w 87957"/>
              <a:gd name="connsiteY13" fmla="*/ -4 h 116670"/>
              <a:gd name="connsiteX14" fmla="*/ 38928 w 87957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7957" h="116670">
                <a:moveTo>
                  <a:pt x="87949" y="116666"/>
                </a:moveTo>
                <a:lnTo>
                  <a:pt x="62739" y="116666"/>
                </a:lnTo>
                <a:lnTo>
                  <a:pt x="22471" y="63303"/>
                </a:lnTo>
                <a:cubicBezTo>
                  <a:pt x="21439" y="62020"/>
                  <a:pt x="20503" y="60663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79" y="53416"/>
                  <a:pt x="21417" y="52080"/>
                  <a:pt x="2247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2" name="Полілінія: фігура 31">
            <a:extLst>
              <a:ext uri="{FF2B5EF4-FFF2-40B4-BE49-F238E27FC236}">
                <a16:creationId xmlns:a16="http://schemas.microsoft.com/office/drawing/2014/main" id="{BFA6A128-56EC-4E59-A8B1-B1718FE4CE88}"/>
              </a:ext>
            </a:extLst>
          </xdr:cNvPr>
          <xdr:cNvSpPr/>
        </xdr:nvSpPr>
        <xdr:spPr>
          <a:xfrm>
            <a:off x="1890343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352 w 108476"/>
              <a:gd name="connsiteY8" fmla="*/ 70867 h 116670"/>
              <a:gd name="connsiteX9" fmla="*/ 55175 w 108476"/>
              <a:gd name="connsiteY9" fmla="*/ 24367 h 116670"/>
              <a:gd name="connsiteX10" fmla="*/ 53635 w 108476"/>
              <a:gd name="connsiteY10" fmla="*/ 17364 h 116670"/>
              <a:gd name="connsiteX11" fmla="*/ 53284 w 108476"/>
              <a:gd name="connsiteY11" fmla="*/ 17364 h 116670"/>
              <a:gd name="connsiteX12" fmla="*/ 51674 w 108476"/>
              <a:gd name="connsiteY12" fmla="*/ 24367 h 116670"/>
              <a:gd name="connsiteX13" fmla="*/ 3563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352" y="70867"/>
                </a:moveTo>
                <a:lnTo>
                  <a:pt x="55175" y="24367"/>
                </a:lnTo>
                <a:cubicBezTo>
                  <a:pt x="54486" y="22074"/>
                  <a:pt x="53971" y="19733"/>
                  <a:pt x="53635" y="17364"/>
                </a:cubicBezTo>
                <a:lnTo>
                  <a:pt x="53284" y="17364"/>
                </a:lnTo>
                <a:cubicBezTo>
                  <a:pt x="52912" y="19733"/>
                  <a:pt x="52374" y="22073"/>
                  <a:pt x="51674" y="24367"/>
                </a:cubicBezTo>
                <a:lnTo>
                  <a:pt x="3563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3" name="Полілінія: фігура 32">
            <a:extLst>
              <a:ext uri="{FF2B5EF4-FFF2-40B4-BE49-F238E27FC236}">
                <a16:creationId xmlns:a16="http://schemas.microsoft.com/office/drawing/2014/main" id="{F19E43C5-30A1-4612-9895-DA197B210030}"/>
              </a:ext>
            </a:extLst>
          </xdr:cNvPr>
          <xdr:cNvSpPr/>
        </xdr:nvSpPr>
        <xdr:spPr>
          <a:xfrm>
            <a:off x="2014576" y="392949"/>
            <a:ext cx="78813" cy="117053"/>
          </a:xfrm>
          <a:custGeom>
            <a:avLst/>
            <a:gdLst>
              <a:gd name="connsiteX0" fmla="*/ -9 w 78813"/>
              <a:gd name="connsiteY0" fmla="*/ 116733 h 117053"/>
              <a:gd name="connsiteX1" fmla="*/ -9 w 78813"/>
              <a:gd name="connsiteY1" fmla="*/ 62 h 117053"/>
              <a:gd name="connsiteX2" fmla="*/ 36967 w 78813"/>
              <a:gd name="connsiteY2" fmla="*/ 62 h 117053"/>
              <a:gd name="connsiteX3" fmla="*/ 63789 w 78813"/>
              <a:gd name="connsiteY3" fmla="*/ 7486 h 117053"/>
              <a:gd name="connsiteX4" fmla="*/ 73663 w 78813"/>
              <a:gd name="connsiteY4" fmla="*/ 26744 h 117053"/>
              <a:gd name="connsiteX5" fmla="*/ 68061 w 78813"/>
              <a:gd name="connsiteY5" fmla="*/ 43971 h 117053"/>
              <a:gd name="connsiteX6" fmla="*/ 52514 w 78813"/>
              <a:gd name="connsiteY6" fmla="*/ 54406 h 117053"/>
              <a:gd name="connsiteX7" fmla="*/ 52514 w 78813"/>
              <a:gd name="connsiteY7" fmla="*/ 54406 h 117053"/>
              <a:gd name="connsiteX8" fmla="*/ 71772 w 78813"/>
              <a:gd name="connsiteY8" fmla="*/ 63930 h 117053"/>
              <a:gd name="connsiteX9" fmla="*/ 78775 w 78813"/>
              <a:gd name="connsiteY9" fmla="*/ 83468 h 117053"/>
              <a:gd name="connsiteX10" fmla="*/ 66940 w 78813"/>
              <a:gd name="connsiteY10" fmla="*/ 107699 h 117053"/>
              <a:gd name="connsiteX11" fmla="*/ 37177 w 78813"/>
              <a:gd name="connsiteY11" fmla="*/ 117013 h 117053"/>
              <a:gd name="connsiteX12" fmla="*/ 19250 w 78813"/>
              <a:gd name="connsiteY12" fmla="*/ 15609 h 117053"/>
              <a:gd name="connsiteX13" fmla="*/ 19250 w 78813"/>
              <a:gd name="connsiteY13" fmla="*/ 48803 h 117053"/>
              <a:gd name="connsiteX14" fmla="*/ 31785 w 78813"/>
              <a:gd name="connsiteY14" fmla="*/ 48803 h 117053"/>
              <a:gd name="connsiteX15" fmla="*/ 47612 w 78813"/>
              <a:gd name="connsiteY15" fmla="*/ 44041 h 117053"/>
              <a:gd name="connsiteX16" fmla="*/ 53355 w 78813"/>
              <a:gd name="connsiteY16" fmla="*/ 30596 h 117053"/>
              <a:gd name="connsiteX17" fmla="*/ 33326 w 78813"/>
              <a:gd name="connsiteY17" fmla="*/ 15609 h 117053"/>
              <a:gd name="connsiteX18" fmla="*/ 19250 w 78813"/>
              <a:gd name="connsiteY18" fmla="*/ 64630 h 117053"/>
              <a:gd name="connsiteX19" fmla="*/ 19250 w 78813"/>
              <a:gd name="connsiteY19" fmla="*/ 101536 h 117053"/>
              <a:gd name="connsiteX20" fmla="*/ 35777 w 78813"/>
              <a:gd name="connsiteY20" fmla="*/ 101536 h 117053"/>
              <a:gd name="connsiteX21" fmla="*/ 52514 w 78813"/>
              <a:gd name="connsiteY21" fmla="*/ 96564 h 117053"/>
              <a:gd name="connsiteX22" fmla="*/ 58397 w 78813"/>
              <a:gd name="connsiteY22" fmla="*/ 82558 h 117053"/>
              <a:gd name="connsiteX23" fmla="*/ 33256 w 78813"/>
              <a:gd name="connsiteY23" fmla="*/ 64420 h 1170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78813" h="117053">
                <a:moveTo>
                  <a:pt x="-9" y="116733"/>
                </a:moveTo>
                <a:lnTo>
                  <a:pt x="-9" y="62"/>
                </a:lnTo>
                <a:lnTo>
                  <a:pt x="36967" y="62"/>
                </a:lnTo>
                <a:cubicBezTo>
                  <a:pt x="46479" y="-463"/>
                  <a:pt x="55901" y="2145"/>
                  <a:pt x="63789" y="7486"/>
                </a:cubicBezTo>
                <a:cubicBezTo>
                  <a:pt x="70088" y="11855"/>
                  <a:pt x="73792" y="19079"/>
                  <a:pt x="73663" y="26744"/>
                </a:cubicBezTo>
                <a:cubicBezTo>
                  <a:pt x="73799" y="32955"/>
                  <a:pt x="71824" y="39028"/>
                  <a:pt x="68061" y="43971"/>
                </a:cubicBezTo>
                <a:cubicBezTo>
                  <a:pt x="64136" y="49031"/>
                  <a:pt x="58684" y="52691"/>
                  <a:pt x="52514" y="54406"/>
                </a:cubicBezTo>
                <a:lnTo>
                  <a:pt x="52514" y="54406"/>
                </a:lnTo>
                <a:cubicBezTo>
                  <a:pt x="59881" y="55124"/>
                  <a:pt x="66730" y="58511"/>
                  <a:pt x="71772" y="63930"/>
                </a:cubicBezTo>
                <a:cubicBezTo>
                  <a:pt x="76594" y="69263"/>
                  <a:pt x="79111" y="76287"/>
                  <a:pt x="78775" y="83468"/>
                </a:cubicBezTo>
                <a:cubicBezTo>
                  <a:pt x="78983" y="92984"/>
                  <a:pt x="74574" y="102013"/>
                  <a:pt x="66940" y="107699"/>
                </a:cubicBezTo>
                <a:cubicBezTo>
                  <a:pt x="58393" y="114147"/>
                  <a:pt x="47876" y="117438"/>
                  <a:pt x="37177" y="117013"/>
                </a:cubicBezTo>
                <a:close/>
                <a:moveTo>
                  <a:pt x="19250" y="15609"/>
                </a:moveTo>
                <a:lnTo>
                  <a:pt x="19250" y="48803"/>
                </a:lnTo>
                <a:lnTo>
                  <a:pt x="31785" y="48803"/>
                </a:lnTo>
                <a:cubicBezTo>
                  <a:pt x="37456" y="49120"/>
                  <a:pt x="43058" y="47434"/>
                  <a:pt x="47612" y="44041"/>
                </a:cubicBezTo>
                <a:cubicBezTo>
                  <a:pt x="51504" y="40689"/>
                  <a:pt x="53624" y="35725"/>
                  <a:pt x="53355" y="30596"/>
                </a:cubicBezTo>
                <a:cubicBezTo>
                  <a:pt x="53354" y="20581"/>
                  <a:pt x="46702" y="15609"/>
                  <a:pt x="33326" y="15609"/>
                </a:cubicBezTo>
                <a:close/>
                <a:moveTo>
                  <a:pt x="19250" y="64630"/>
                </a:moveTo>
                <a:lnTo>
                  <a:pt x="19250" y="101536"/>
                </a:lnTo>
                <a:lnTo>
                  <a:pt x="35777" y="101536"/>
                </a:lnTo>
                <a:cubicBezTo>
                  <a:pt x="41767" y="101901"/>
                  <a:pt x="47694" y="100140"/>
                  <a:pt x="52514" y="96564"/>
                </a:cubicBezTo>
                <a:cubicBezTo>
                  <a:pt x="56539" y="93059"/>
                  <a:pt x="58711" y="87886"/>
                  <a:pt x="58397" y="82558"/>
                </a:cubicBezTo>
                <a:cubicBezTo>
                  <a:pt x="58397" y="70466"/>
                  <a:pt x="50016" y="64420"/>
                  <a:pt x="33256" y="64420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4" name="Полілінія: фігура 33">
            <a:extLst>
              <a:ext uri="{FF2B5EF4-FFF2-40B4-BE49-F238E27FC236}">
                <a16:creationId xmlns:a16="http://schemas.microsoft.com/office/drawing/2014/main" id="{1A90F29A-82D5-429D-B912-24DDD9D31B56}"/>
              </a:ext>
            </a:extLst>
          </xdr:cNvPr>
          <xdr:cNvSpPr/>
        </xdr:nvSpPr>
        <xdr:spPr>
          <a:xfrm>
            <a:off x="2115210" y="393016"/>
            <a:ext cx="88238" cy="116670"/>
          </a:xfrm>
          <a:custGeom>
            <a:avLst/>
            <a:gdLst>
              <a:gd name="connsiteX0" fmla="*/ 88230 w 88238"/>
              <a:gd name="connsiteY0" fmla="*/ 116666 h 116670"/>
              <a:gd name="connsiteX1" fmla="*/ 63019 w 88238"/>
              <a:gd name="connsiteY1" fmla="*/ 116666 h 116670"/>
              <a:gd name="connsiteX2" fmla="*/ 22401 w 88238"/>
              <a:gd name="connsiteY2" fmla="*/ 63303 h 116670"/>
              <a:gd name="connsiteX3" fmla="*/ 19670 w 88238"/>
              <a:gd name="connsiteY3" fmla="*/ 59242 h 116670"/>
              <a:gd name="connsiteX4" fmla="*/ 19320 w 88238"/>
              <a:gd name="connsiteY4" fmla="*/ 59242 h 116670"/>
              <a:gd name="connsiteX5" fmla="*/ 19320 w 88238"/>
              <a:gd name="connsiteY5" fmla="*/ 116666 h 116670"/>
              <a:gd name="connsiteX6" fmla="*/ -9 w 88238"/>
              <a:gd name="connsiteY6" fmla="*/ 116666 h 116670"/>
              <a:gd name="connsiteX7" fmla="*/ -9 w 88238"/>
              <a:gd name="connsiteY7" fmla="*/ -4 h 116670"/>
              <a:gd name="connsiteX8" fmla="*/ 19320 w 88238"/>
              <a:gd name="connsiteY8" fmla="*/ -4 h 116670"/>
              <a:gd name="connsiteX9" fmla="*/ 19320 w 88238"/>
              <a:gd name="connsiteY9" fmla="*/ 54830 h 116670"/>
              <a:gd name="connsiteX10" fmla="*/ 19670 w 88238"/>
              <a:gd name="connsiteY10" fmla="*/ 54830 h 116670"/>
              <a:gd name="connsiteX11" fmla="*/ 22401 w 88238"/>
              <a:gd name="connsiteY11" fmla="*/ 50838 h 116670"/>
              <a:gd name="connsiteX12" fmla="*/ 61548 w 88238"/>
              <a:gd name="connsiteY12" fmla="*/ -4 h 116670"/>
              <a:gd name="connsiteX13" fmla="*/ 84728 w 88238"/>
              <a:gd name="connsiteY13" fmla="*/ -4 h 116670"/>
              <a:gd name="connsiteX14" fmla="*/ 38928 w 88238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8238" h="116670">
                <a:moveTo>
                  <a:pt x="88230" y="116666"/>
                </a:moveTo>
                <a:lnTo>
                  <a:pt x="63019" y="116666"/>
                </a:lnTo>
                <a:lnTo>
                  <a:pt x="22401" y="63303"/>
                </a:lnTo>
                <a:cubicBezTo>
                  <a:pt x="21357" y="62045"/>
                  <a:pt x="20442" y="60684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52" y="53416"/>
                  <a:pt x="21366" y="52079"/>
                  <a:pt x="2240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5" name="Полілінія: фігура 34">
            <a:extLst>
              <a:ext uri="{FF2B5EF4-FFF2-40B4-BE49-F238E27FC236}">
                <a16:creationId xmlns:a16="http://schemas.microsoft.com/office/drawing/2014/main" id="{C3B2FF3B-3DE2-4E95-A837-28D1F812E9A1}"/>
              </a:ext>
            </a:extLst>
          </xdr:cNvPr>
          <xdr:cNvSpPr/>
        </xdr:nvSpPr>
        <xdr:spPr>
          <a:xfrm>
            <a:off x="2202327" y="390987"/>
            <a:ext cx="112355" cy="120724"/>
          </a:xfrm>
          <a:custGeom>
            <a:avLst/>
            <a:gdLst>
              <a:gd name="connsiteX0" fmla="*/ 55596 w 112355"/>
              <a:gd name="connsiteY0" fmla="*/ 120656 h 120724"/>
              <a:gd name="connsiteX1" fmla="*/ 15259 w 112355"/>
              <a:gd name="connsiteY1" fmla="*/ 104269 h 120724"/>
              <a:gd name="connsiteX2" fmla="*/ 62 w 112355"/>
              <a:gd name="connsiteY2" fmla="*/ 61761 h 120724"/>
              <a:gd name="connsiteX3" fmla="*/ 15749 w 112355"/>
              <a:gd name="connsiteY3" fmla="*/ 16872 h 120724"/>
              <a:gd name="connsiteX4" fmla="*/ 57767 w 112355"/>
              <a:gd name="connsiteY4" fmla="*/ 64 h 120724"/>
              <a:gd name="connsiteX5" fmla="*/ 97614 w 112355"/>
              <a:gd name="connsiteY5" fmla="*/ 16381 h 120724"/>
              <a:gd name="connsiteX6" fmla="*/ 112250 w 112355"/>
              <a:gd name="connsiteY6" fmla="*/ 58890 h 120724"/>
              <a:gd name="connsiteX7" fmla="*/ 96913 w 112355"/>
              <a:gd name="connsiteY7" fmla="*/ 104059 h 120724"/>
              <a:gd name="connsiteX8" fmla="*/ 55596 w 112355"/>
              <a:gd name="connsiteY8" fmla="*/ 120656 h 120724"/>
              <a:gd name="connsiteX9" fmla="*/ 56716 w 112355"/>
              <a:gd name="connsiteY9" fmla="*/ 16872 h 120724"/>
              <a:gd name="connsiteX10" fmla="*/ 30665 w 112355"/>
              <a:gd name="connsiteY10" fmla="*/ 28847 h 120724"/>
              <a:gd name="connsiteX11" fmla="*/ 20581 w 112355"/>
              <a:gd name="connsiteY11" fmla="*/ 60500 h 120724"/>
              <a:gd name="connsiteX12" fmla="*/ 30385 w 112355"/>
              <a:gd name="connsiteY12" fmla="*/ 91804 h 120724"/>
              <a:gd name="connsiteX13" fmla="*/ 55596 w 112355"/>
              <a:gd name="connsiteY13" fmla="*/ 103709 h 120724"/>
              <a:gd name="connsiteX14" fmla="*/ 82067 w 112355"/>
              <a:gd name="connsiteY14" fmla="*/ 92434 h 120724"/>
              <a:gd name="connsiteX15" fmla="*/ 91732 w 112355"/>
              <a:gd name="connsiteY15" fmla="*/ 60780 h 120724"/>
              <a:gd name="connsiteX16" fmla="*/ 82348 w 112355"/>
              <a:gd name="connsiteY16" fmla="*/ 28497 h 120724"/>
              <a:gd name="connsiteX17" fmla="*/ 56716 w 112355"/>
              <a:gd name="connsiteY17" fmla="*/ 16871 h 120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355" h="120724">
                <a:moveTo>
                  <a:pt x="55596" y="120656"/>
                </a:moveTo>
                <a:cubicBezTo>
                  <a:pt x="40406" y="121324"/>
                  <a:pt x="25679" y="115341"/>
                  <a:pt x="15259" y="104269"/>
                </a:cubicBezTo>
                <a:cubicBezTo>
                  <a:pt x="4841" y="92625"/>
                  <a:pt x="-613" y="77370"/>
                  <a:pt x="62" y="61761"/>
                </a:cubicBezTo>
                <a:cubicBezTo>
                  <a:pt x="-711" y="45332"/>
                  <a:pt x="4911" y="29243"/>
                  <a:pt x="15749" y="16872"/>
                </a:cubicBezTo>
                <a:cubicBezTo>
                  <a:pt x="26634" y="5411"/>
                  <a:pt x="41980" y="-728"/>
                  <a:pt x="57767" y="64"/>
                </a:cubicBezTo>
                <a:cubicBezTo>
                  <a:pt x="72800" y="-609"/>
                  <a:pt x="87370" y="5357"/>
                  <a:pt x="97614" y="16381"/>
                </a:cubicBezTo>
                <a:cubicBezTo>
                  <a:pt x="107816" y="28119"/>
                  <a:pt x="113063" y="43359"/>
                  <a:pt x="112250" y="58890"/>
                </a:cubicBezTo>
                <a:cubicBezTo>
                  <a:pt x="113156" y="75361"/>
                  <a:pt x="107661" y="91545"/>
                  <a:pt x="96913" y="104059"/>
                </a:cubicBezTo>
                <a:cubicBezTo>
                  <a:pt x="86223" y="115356"/>
                  <a:pt x="71130" y="121418"/>
                  <a:pt x="55596" y="120656"/>
                </a:cubicBezTo>
                <a:close/>
                <a:moveTo>
                  <a:pt x="56716" y="16872"/>
                </a:moveTo>
                <a:cubicBezTo>
                  <a:pt x="46646" y="16609"/>
                  <a:pt x="37023" y="21033"/>
                  <a:pt x="30665" y="28847"/>
                </a:cubicBezTo>
                <a:cubicBezTo>
                  <a:pt x="23568" y="37821"/>
                  <a:pt x="19982" y="49074"/>
                  <a:pt x="20581" y="60500"/>
                </a:cubicBezTo>
                <a:cubicBezTo>
                  <a:pt x="20045" y="71766"/>
                  <a:pt x="23518" y="82857"/>
                  <a:pt x="30385" y="91804"/>
                </a:cubicBezTo>
                <a:cubicBezTo>
                  <a:pt x="36474" y="99485"/>
                  <a:pt x="45796" y="103887"/>
                  <a:pt x="55596" y="103709"/>
                </a:cubicBezTo>
                <a:cubicBezTo>
                  <a:pt x="65676" y="104179"/>
                  <a:pt x="75422" y="100029"/>
                  <a:pt x="82067" y="92434"/>
                </a:cubicBezTo>
                <a:cubicBezTo>
                  <a:pt x="88992" y="83389"/>
                  <a:pt x="92423" y="72151"/>
                  <a:pt x="91732" y="60780"/>
                </a:cubicBezTo>
                <a:cubicBezTo>
                  <a:pt x="92459" y="49255"/>
                  <a:pt x="89140" y="37837"/>
                  <a:pt x="82348" y="28497"/>
                </a:cubicBezTo>
                <a:cubicBezTo>
                  <a:pt x="76091" y="20828"/>
                  <a:pt x="66608" y="16526"/>
                  <a:pt x="56716" y="1687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6" name="Полілінія: фігура 35">
            <a:extLst>
              <a:ext uri="{FF2B5EF4-FFF2-40B4-BE49-F238E27FC236}">
                <a16:creationId xmlns:a16="http://schemas.microsoft.com/office/drawing/2014/main" id="{CFF68DEF-C8A8-4096-8210-E33B5A321974}"/>
              </a:ext>
            </a:extLst>
          </xdr:cNvPr>
          <xdr:cNvSpPr/>
        </xdr:nvSpPr>
        <xdr:spPr>
          <a:xfrm>
            <a:off x="2328521" y="391074"/>
            <a:ext cx="76492" cy="120668"/>
          </a:xfrm>
          <a:custGeom>
            <a:avLst/>
            <a:gdLst>
              <a:gd name="connsiteX0" fmla="*/ -9 w 76492"/>
              <a:gd name="connsiteY0" fmla="*/ 114057 h 120668"/>
              <a:gd name="connsiteX1" fmla="*/ -9 w 76492"/>
              <a:gd name="connsiteY1" fmla="*/ 95499 h 120668"/>
              <a:gd name="connsiteX2" fmla="*/ 31225 w 76492"/>
              <a:gd name="connsiteY2" fmla="*/ 105233 h 120668"/>
              <a:gd name="connsiteX3" fmla="*/ 49503 w 76492"/>
              <a:gd name="connsiteY3" fmla="*/ 99910 h 120668"/>
              <a:gd name="connsiteX4" fmla="*/ 56506 w 76492"/>
              <a:gd name="connsiteY4" fmla="*/ 85904 h 120668"/>
              <a:gd name="connsiteX5" fmla="*/ 28914 w 76492"/>
              <a:gd name="connsiteY5" fmla="*/ 66436 h 120668"/>
              <a:gd name="connsiteX6" fmla="*/ 15468 w 76492"/>
              <a:gd name="connsiteY6" fmla="*/ 66436 h 120668"/>
              <a:gd name="connsiteX7" fmla="*/ 15468 w 76492"/>
              <a:gd name="connsiteY7" fmla="*/ 51029 h 120668"/>
              <a:gd name="connsiteX8" fmla="*/ 28074 w 76492"/>
              <a:gd name="connsiteY8" fmla="*/ 51029 h 120668"/>
              <a:gd name="connsiteX9" fmla="*/ 46211 w 76492"/>
              <a:gd name="connsiteY9" fmla="*/ 46127 h 120668"/>
              <a:gd name="connsiteX10" fmla="*/ 52654 w 76492"/>
              <a:gd name="connsiteY10" fmla="*/ 32121 h 120668"/>
              <a:gd name="connsiteX11" fmla="*/ 47192 w 76492"/>
              <a:gd name="connsiteY11" fmla="*/ 19866 h 120668"/>
              <a:gd name="connsiteX12" fmla="*/ 32276 w 76492"/>
              <a:gd name="connsiteY12" fmla="*/ 15244 h 120668"/>
              <a:gd name="connsiteX13" fmla="*/ 4263 w 76492"/>
              <a:gd name="connsiteY13" fmla="*/ 24068 h 120668"/>
              <a:gd name="connsiteX14" fmla="*/ 4263 w 76492"/>
              <a:gd name="connsiteY14" fmla="*/ 7050 h 120668"/>
              <a:gd name="connsiteX15" fmla="*/ 35357 w 76492"/>
              <a:gd name="connsiteY15" fmla="*/ 47 h 120668"/>
              <a:gd name="connsiteX16" fmla="*/ 62458 w 76492"/>
              <a:gd name="connsiteY16" fmla="*/ 8031 h 120668"/>
              <a:gd name="connsiteX17" fmla="*/ 72543 w 76492"/>
              <a:gd name="connsiteY17" fmla="*/ 29040 h 120668"/>
              <a:gd name="connsiteX18" fmla="*/ 50063 w 76492"/>
              <a:gd name="connsiteY18" fmla="*/ 57472 h 120668"/>
              <a:gd name="connsiteX19" fmla="*/ 50063 w 76492"/>
              <a:gd name="connsiteY19" fmla="*/ 57472 h 120668"/>
              <a:gd name="connsiteX20" fmla="*/ 69461 w 76492"/>
              <a:gd name="connsiteY20" fmla="*/ 66786 h 120668"/>
              <a:gd name="connsiteX21" fmla="*/ 76465 w 76492"/>
              <a:gd name="connsiteY21" fmla="*/ 85484 h 120668"/>
              <a:gd name="connsiteX22" fmla="*/ 64489 w 76492"/>
              <a:gd name="connsiteY22" fmla="*/ 111045 h 120668"/>
              <a:gd name="connsiteX23" fmla="*/ 31785 w 76492"/>
              <a:gd name="connsiteY23" fmla="*/ 120569 h 120668"/>
              <a:gd name="connsiteX24" fmla="*/ -9 w 76492"/>
              <a:gd name="connsiteY24" fmla="*/ 114057 h 120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76492" h="120668">
                <a:moveTo>
                  <a:pt x="-9" y="114057"/>
                </a:moveTo>
                <a:lnTo>
                  <a:pt x="-9" y="95499"/>
                </a:lnTo>
                <a:cubicBezTo>
                  <a:pt x="9101" y="101986"/>
                  <a:pt x="20043" y="105396"/>
                  <a:pt x="31225" y="105233"/>
                </a:cubicBezTo>
                <a:cubicBezTo>
                  <a:pt x="37745" y="105583"/>
                  <a:pt x="44190" y="103706"/>
                  <a:pt x="49503" y="99910"/>
                </a:cubicBezTo>
                <a:cubicBezTo>
                  <a:pt x="53929" y="96619"/>
                  <a:pt x="56528" y="91420"/>
                  <a:pt x="56506" y="85904"/>
                </a:cubicBezTo>
                <a:cubicBezTo>
                  <a:pt x="56506" y="72879"/>
                  <a:pt x="47262" y="66436"/>
                  <a:pt x="28914" y="66436"/>
                </a:cubicBezTo>
                <a:lnTo>
                  <a:pt x="15468" y="66436"/>
                </a:lnTo>
                <a:lnTo>
                  <a:pt x="15468" y="51029"/>
                </a:lnTo>
                <a:lnTo>
                  <a:pt x="28074" y="51029"/>
                </a:lnTo>
                <a:cubicBezTo>
                  <a:pt x="34492" y="51412"/>
                  <a:pt x="40860" y="49691"/>
                  <a:pt x="46211" y="46127"/>
                </a:cubicBezTo>
                <a:cubicBezTo>
                  <a:pt x="50568" y="42831"/>
                  <a:pt x="52987" y="37574"/>
                  <a:pt x="52654" y="32121"/>
                </a:cubicBezTo>
                <a:cubicBezTo>
                  <a:pt x="52833" y="27410"/>
                  <a:pt x="50815" y="22882"/>
                  <a:pt x="47192" y="19866"/>
                </a:cubicBezTo>
                <a:cubicBezTo>
                  <a:pt x="42938" y="16581"/>
                  <a:pt x="37642" y="14940"/>
                  <a:pt x="32276" y="15244"/>
                </a:cubicBezTo>
                <a:cubicBezTo>
                  <a:pt x="22279" y="15402"/>
                  <a:pt x="12546" y="18468"/>
                  <a:pt x="4263" y="24068"/>
                </a:cubicBezTo>
                <a:lnTo>
                  <a:pt x="4263" y="7050"/>
                </a:lnTo>
                <a:cubicBezTo>
                  <a:pt x="13902" y="2215"/>
                  <a:pt x="24576" y="-189"/>
                  <a:pt x="35357" y="47"/>
                </a:cubicBezTo>
                <a:cubicBezTo>
                  <a:pt x="45033" y="-426"/>
                  <a:pt x="54584" y="2388"/>
                  <a:pt x="62458" y="8031"/>
                </a:cubicBezTo>
                <a:cubicBezTo>
                  <a:pt x="69012" y="12997"/>
                  <a:pt x="72767" y="20820"/>
                  <a:pt x="72543" y="29040"/>
                </a:cubicBezTo>
                <a:cubicBezTo>
                  <a:pt x="73455" y="42881"/>
                  <a:pt x="63742" y="55166"/>
                  <a:pt x="50063" y="57472"/>
                </a:cubicBezTo>
                <a:lnTo>
                  <a:pt x="50063" y="57472"/>
                </a:lnTo>
                <a:cubicBezTo>
                  <a:pt x="57459" y="58069"/>
                  <a:pt x="64371" y="61387"/>
                  <a:pt x="69461" y="66786"/>
                </a:cubicBezTo>
                <a:cubicBezTo>
                  <a:pt x="74173" y="71850"/>
                  <a:pt x="76691" y="78571"/>
                  <a:pt x="76465" y="85484"/>
                </a:cubicBezTo>
                <a:cubicBezTo>
                  <a:pt x="76816" y="95435"/>
                  <a:pt x="72360" y="104947"/>
                  <a:pt x="64489" y="111045"/>
                </a:cubicBezTo>
                <a:cubicBezTo>
                  <a:pt x="54985" y="117840"/>
                  <a:pt x="43452" y="121198"/>
                  <a:pt x="31785" y="120569"/>
                </a:cubicBezTo>
                <a:cubicBezTo>
                  <a:pt x="20803" y="121169"/>
                  <a:pt x="9853" y="118926"/>
                  <a:pt x="-9" y="114057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7" name="Полілінія: фігура 36">
            <a:extLst>
              <a:ext uri="{FF2B5EF4-FFF2-40B4-BE49-F238E27FC236}">
                <a16:creationId xmlns:a16="http://schemas.microsoft.com/office/drawing/2014/main" id="{01000620-9B0A-43A2-9153-0955867F3CC8}"/>
              </a:ext>
            </a:extLst>
          </xdr:cNvPr>
          <xdr:cNvSpPr/>
        </xdr:nvSpPr>
        <xdr:spPr>
          <a:xfrm>
            <a:off x="2414659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632 w 108476"/>
              <a:gd name="connsiteY8" fmla="*/ 70867 h 116670"/>
              <a:gd name="connsiteX9" fmla="*/ 55455 w 108476"/>
              <a:gd name="connsiteY9" fmla="*/ 24647 h 116670"/>
              <a:gd name="connsiteX10" fmla="*/ 53915 w 108476"/>
              <a:gd name="connsiteY10" fmla="*/ 17644 h 116670"/>
              <a:gd name="connsiteX11" fmla="*/ 53354 w 108476"/>
              <a:gd name="connsiteY11" fmla="*/ 17644 h 116670"/>
              <a:gd name="connsiteX12" fmla="*/ 51744 w 108476"/>
              <a:gd name="connsiteY12" fmla="*/ 24647 h 116670"/>
              <a:gd name="connsiteX13" fmla="*/ 3591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632" y="70867"/>
                </a:moveTo>
                <a:lnTo>
                  <a:pt x="55455" y="24647"/>
                </a:lnTo>
                <a:cubicBezTo>
                  <a:pt x="54798" y="22346"/>
                  <a:pt x="54283" y="20008"/>
                  <a:pt x="53915" y="17644"/>
                </a:cubicBezTo>
                <a:lnTo>
                  <a:pt x="53354" y="17644"/>
                </a:lnTo>
                <a:cubicBezTo>
                  <a:pt x="53014" y="20019"/>
                  <a:pt x="52475" y="22361"/>
                  <a:pt x="51744" y="24647"/>
                </a:cubicBezTo>
                <a:lnTo>
                  <a:pt x="3591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8" name="Полілінія: фігура 37">
            <a:extLst>
              <a:ext uri="{FF2B5EF4-FFF2-40B4-BE49-F238E27FC236}">
                <a16:creationId xmlns:a16="http://schemas.microsoft.com/office/drawing/2014/main" id="{85AE22D9-0648-4607-9EE5-C7E7DC7EE298}"/>
              </a:ext>
            </a:extLst>
          </xdr:cNvPr>
          <xdr:cNvSpPr/>
        </xdr:nvSpPr>
        <xdr:spPr>
          <a:xfrm>
            <a:off x="2526147" y="393016"/>
            <a:ext cx="100213" cy="116670"/>
          </a:xfrm>
          <a:custGeom>
            <a:avLst/>
            <a:gdLst>
              <a:gd name="connsiteX0" fmla="*/ 100205 w 100213"/>
              <a:gd name="connsiteY0" fmla="*/ 116666 h 116670"/>
              <a:gd name="connsiteX1" fmla="*/ 77025 w 100213"/>
              <a:gd name="connsiteY1" fmla="*/ 116666 h 116670"/>
              <a:gd name="connsiteX2" fmla="*/ 53145 w 100213"/>
              <a:gd name="connsiteY2" fmla="*/ 73878 h 116670"/>
              <a:gd name="connsiteX3" fmla="*/ 50764 w 100213"/>
              <a:gd name="connsiteY3" fmla="*/ 68346 h 116670"/>
              <a:gd name="connsiteX4" fmla="*/ 50413 w 100213"/>
              <a:gd name="connsiteY4" fmla="*/ 68346 h 116670"/>
              <a:gd name="connsiteX5" fmla="*/ 47962 w 100213"/>
              <a:gd name="connsiteY5" fmla="*/ 73878 h 116670"/>
              <a:gd name="connsiteX6" fmla="*/ 23312 w 100213"/>
              <a:gd name="connsiteY6" fmla="*/ 116666 h 116670"/>
              <a:gd name="connsiteX7" fmla="*/ -9 w 100213"/>
              <a:gd name="connsiteY7" fmla="*/ 116666 h 116670"/>
              <a:gd name="connsiteX8" fmla="*/ 38228 w 100213"/>
              <a:gd name="connsiteY8" fmla="*/ 57981 h 116670"/>
              <a:gd name="connsiteX9" fmla="*/ 3213 w 100213"/>
              <a:gd name="connsiteY9" fmla="*/ -4 h 116670"/>
              <a:gd name="connsiteX10" fmla="*/ 26883 w 100213"/>
              <a:gd name="connsiteY10" fmla="*/ -4 h 116670"/>
              <a:gd name="connsiteX11" fmla="*/ 47892 w 100213"/>
              <a:gd name="connsiteY11" fmla="*/ 39353 h 116670"/>
              <a:gd name="connsiteX12" fmla="*/ 51534 w 100213"/>
              <a:gd name="connsiteY12" fmla="*/ 47196 h 116670"/>
              <a:gd name="connsiteX13" fmla="*/ 51534 w 100213"/>
              <a:gd name="connsiteY13" fmla="*/ 47196 h 116670"/>
              <a:gd name="connsiteX14" fmla="*/ 55595 w 100213"/>
              <a:gd name="connsiteY14" fmla="*/ 39073 h 116670"/>
              <a:gd name="connsiteX15" fmla="*/ 77445 w 100213"/>
              <a:gd name="connsiteY15" fmla="*/ -4 h 116670"/>
              <a:gd name="connsiteX16" fmla="*/ 99294 w 100213"/>
              <a:gd name="connsiteY16" fmla="*/ -4 h 116670"/>
              <a:gd name="connsiteX17" fmla="*/ 63299 w 100213"/>
              <a:gd name="connsiteY17" fmla="*/ 57841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00213" h="116670">
                <a:moveTo>
                  <a:pt x="100205" y="116666"/>
                </a:moveTo>
                <a:lnTo>
                  <a:pt x="77025" y="116666"/>
                </a:lnTo>
                <a:lnTo>
                  <a:pt x="53145" y="73878"/>
                </a:lnTo>
                <a:cubicBezTo>
                  <a:pt x="52189" y="72108"/>
                  <a:pt x="51392" y="70257"/>
                  <a:pt x="50764" y="68346"/>
                </a:cubicBezTo>
                <a:lnTo>
                  <a:pt x="50413" y="68346"/>
                </a:lnTo>
                <a:cubicBezTo>
                  <a:pt x="49923" y="69536"/>
                  <a:pt x="49153" y="71357"/>
                  <a:pt x="47962" y="73878"/>
                </a:cubicBezTo>
                <a:lnTo>
                  <a:pt x="23312" y="116666"/>
                </a:lnTo>
                <a:lnTo>
                  <a:pt x="-9" y="116666"/>
                </a:lnTo>
                <a:lnTo>
                  <a:pt x="38228" y="57981"/>
                </a:lnTo>
                <a:lnTo>
                  <a:pt x="3213" y="-4"/>
                </a:lnTo>
                <a:lnTo>
                  <a:pt x="26883" y="-4"/>
                </a:lnTo>
                <a:lnTo>
                  <a:pt x="47892" y="39353"/>
                </a:lnTo>
                <a:cubicBezTo>
                  <a:pt x="49223" y="41944"/>
                  <a:pt x="50483" y="44605"/>
                  <a:pt x="51534" y="47196"/>
                </a:cubicBezTo>
                <a:lnTo>
                  <a:pt x="51534" y="47196"/>
                </a:lnTo>
                <a:cubicBezTo>
                  <a:pt x="53074" y="43765"/>
                  <a:pt x="54475" y="41034"/>
                  <a:pt x="55595" y="39073"/>
                </a:cubicBezTo>
                <a:lnTo>
                  <a:pt x="77445" y="-4"/>
                </a:lnTo>
                <a:lnTo>
                  <a:pt x="99294" y="-4"/>
                </a:lnTo>
                <a:lnTo>
                  <a:pt x="63299" y="57841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9" name="Полілінія: фігура 38">
            <a:extLst>
              <a:ext uri="{FF2B5EF4-FFF2-40B4-BE49-F238E27FC236}">
                <a16:creationId xmlns:a16="http://schemas.microsoft.com/office/drawing/2014/main" id="{AD7BC07E-668B-42DE-B510-0DE33EA8BF4A}"/>
              </a:ext>
            </a:extLst>
          </xdr:cNvPr>
          <xdr:cNvSpPr/>
        </xdr:nvSpPr>
        <xdr:spPr>
          <a:xfrm>
            <a:off x="2642397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7989 w 98742"/>
              <a:gd name="connsiteY11" fmla="*/ 90825 h 116880"/>
              <a:gd name="connsiteX12" fmla="*/ 18339 w 98742"/>
              <a:gd name="connsiteY12" fmla="*/ 90825 h 116880"/>
              <a:gd name="connsiteX13" fmla="*/ 22611 w 98742"/>
              <a:gd name="connsiteY13" fmla="*/ 83822 h 116880"/>
              <a:gd name="connsiteX14" fmla="*/ 76604 w 98742"/>
              <a:gd name="connsiteY14" fmla="*/ 136 h 116880"/>
              <a:gd name="connsiteX15" fmla="*/ 9873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37" y="26594"/>
                  <a:pt x="78388" y="28939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4" y="79723"/>
                  <a:pt x="18620" y="85293"/>
                  <a:pt x="17989" y="90825"/>
                </a:cubicBezTo>
                <a:lnTo>
                  <a:pt x="18339" y="90825"/>
                </a:lnTo>
                <a:cubicBezTo>
                  <a:pt x="19642" y="88419"/>
                  <a:pt x="21068" y="86082"/>
                  <a:pt x="22611" y="83822"/>
                </a:cubicBezTo>
                <a:lnTo>
                  <a:pt x="76604" y="136"/>
                </a:lnTo>
                <a:lnTo>
                  <a:pt x="9873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0" name="Полілінія: фігура 39">
            <a:extLst>
              <a:ext uri="{FF2B5EF4-FFF2-40B4-BE49-F238E27FC236}">
                <a16:creationId xmlns:a16="http://schemas.microsoft.com/office/drawing/2014/main" id="{B3F82717-82CA-4CCA-ADF7-DCE7E424EACF}"/>
              </a:ext>
            </a:extLst>
          </xdr:cNvPr>
          <xdr:cNvSpPr/>
        </xdr:nvSpPr>
        <xdr:spPr>
          <a:xfrm>
            <a:off x="2762720" y="391231"/>
            <a:ext cx="88926" cy="120606"/>
          </a:xfrm>
          <a:custGeom>
            <a:avLst/>
            <a:gdLst>
              <a:gd name="connsiteX0" fmla="*/ 88778 w 88926"/>
              <a:gd name="connsiteY0" fmla="*/ 113549 h 120606"/>
              <a:gd name="connsiteX1" fmla="*/ 56004 w 88926"/>
              <a:gd name="connsiteY1" fmla="*/ 120552 h 120606"/>
              <a:gd name="connsiteX2" fmla="*/ 15316 w 88926"/>
              <a:gd name="connsiteY2" fmla="*/ 104515 h 120606"/>
              <a:gd name="connsiteX3" fmla="*/ 50 w 88926"/>
              <a:gd name="connsiteY3" fmla="*/ 62497 h 120606"/>
              <a:gd name="connsiteX4" fmla="*/ 17207 w 88926"/>
              <a:gd name="connsiteY4" fmla="*/ 17327 h 120606"/>
              <a:gd name="connsiteX5" fmla="*/ 60696 w 88926"/>
              <a:gd name="connsiteY5" fmla="*/ 30 h 120606"/>
              <a:gd name="connsiteX6" fmla="*/ 88708 w 88926"/>
              <a:gd name="connsiteY6" fmla="*/ 4862 h 120606"/>
              <a:gd name="connsiteX7" fmla="*/ 88708 w 88926"/>
              <a:gd name="connsiteY7" fmla="*/ 23630 h 120606"/>
              <a:gd name="connsiteX8" fmla="*/ 62447 w 88926"/>
              <a:gd name="connsiteY8" fmla="*/ 16627 h 120606"/>
              <a:gd name="connsiteX9" fmla="*/ 31773 w 88926"/>
              <a:gd name="connsiteY9" fmla="*/ 28742 h 120606"/>
              <a:gd name="connsiteX10" fmla="*/ 20429 w 88926"/>
              <a:gd name="connsiteY10" fmla="*/ 61306 h 120606"/>
              <a:gd name="connsiteX11" fmla="*/ 31423 w 88926"/>
              <a:gd name="connsiteY11" fmla="*/ 92050 h 120606"/>
              <a:gd name="connsiteX12" fmla="*/ 60276 w 88926"/>
              <a:gd name="connsiteY12" fmla="*/ 103465 h 120606"/>
              <a:gd name="connsiteX13" fmla="*/ 88918 w 88926"/>
              <a:gd name="connsiteY13" fmla="*/ 95621 h 1206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926" h="120606">
                <a:moveTo>
                  <a:pt x="88778" y="113549"/>
                </a:moveTo>
                <a:cubicBezTo>
                  <a:pt x="78569" y="118467"/>
                  <a:pt x="67331" y="120869"/>
                  <a:pt x="56004" y="120552"/>
                </a:cubicBezTo>
                <a:cubicBezTo>
                  <a:pt x="40782" y="121211"/>
                  <a:pt x="25995" y="115383"/>
                  <a:pt x="15316" y="104515"/>
                </a:cubicBezTo>
                <a:cubicBezTo>
                  <a:pt x="4850" y="93092"/>
                  <a:pt x="-643" y="77975"/>
                  <a:pt x="50" y="62497"/>
                </a:cubicBezTo>
                <a:cubicBezTo>
                  <a:pt x="-659" y="45726"/>
                  <a:pt x="5543" y="29398"/>
                  <a:pt x="17207" y="17327"/>
                </a:cubicBezTo>
                <a:cubicBezTo>
                  <a:pt x="28683" y="5788"/>
                  <a:pt x="44430" y="-476"/>
                  <a:pt x="60696" y="30"/>
                </a:cubicBezTo>
                <a:cubicBezTo>
                  <a:pt x="70264" y="-266"/>
                  <a:pt x="79792" y="1378"/>
                  <a:pt x="88708" y="4862"/>
                </a:cubicBezTo>
                <a:lnTo>
                  <a:pt x="88708" y="23630"/>
                </a:lnTo>
                <a:cubicBezTo>
                  <a:pt x="80770" y="18912"/>
                  <a:pt x="71680" y="16488"/>
                  <a:pt x="62447" y="16627"/>
                </a:cubicBezTo>
                <a:cubicBezTo>
                  <a:pt x="50975" y="16181"/>
                  <a:pt x="39844" y="20578"/>
                  <a:pt x="31773" y="28742"/>
                </a:cubicBezTo>
                <a:cubicBezTo>
                  <a:pt x="23780" y="37638"/>
                  <a:pt x="19692" y="49370"/>
                  <a:pt x="20429" y="61306"/>
                </a:cubicBezTo>
                <a:cubicBezTo>
                  <a:pt x="19839" y="72612"/>
                  <a:pt x="23798" y="83682"/>
                  <a:pt x="31423" y="92050"/>
                </a:cubicBezTo>
                <a:cubicBezTo>
                  <a:pt x="38985" y="99776"/>
                  <a:pt x="49474" y="103926"/>
                  <a:pt x="60276" y="103465"/>
                </a:cubicBezTo>
                <a:cubicBezTo>
                  <a:pt x="70386" y="103717"/>
                  <a:pt x="80347" y="100989"/>
                  <a:pt x="88918" y="9562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1" name="Полілінія: фігура 40">
            <a:extLst>
              <a:ext uri="{FF2B5EF4-FFF2-40B4-BE49-F238E27FC236}">
                <a16:creationId xmlns:a16="http://schemas.microsoft.com/office/drawing/2014/main" id="{229EBF2B-7A93-4055-BF2F-447748A200E9}"/>
              </a:ext>
            </a:extLst>
          </xdr:cNvPr>
          <xdr:cNvSpPr/>
        </xdr:nvSpPr>
        <xdr:spPr>
          <a:xfrm>
            <a:off x="2862151" y="393016"/>
            <a:ext cx="86277" cy="116670"/>
          </a:xfrm>
          <a:custGeom>
            <a:avLst/>
            <a:gdLst>
              <a:gd name="connsiteX0" fmla="*/ 86269 w 86277"/>
              <a:gd name="connsiteY0" fmla="*/ 16453 h 116670"/>
              <a:gd name="connsiteX1" fmla="*/ 52794 w 86277"/>
              <a:gd name="connsiteY1" fmla="*/ 16453 h 116670"/>
              <a:gd name="connsiteX2" fmla="*/ 52794 w 86277"/>
              <a:gd name="connsiteY2" fmla="*/ 116666 h 116670"/>
              <a:gd name="connsiteX3" fmla="*/ 33396 w 86277"/>
              <a:gd name="connsiteY3" fmla="*/ 116666 h 116670"/>
              <a:gd name="connsiteX4" fmla="*/ 33396 w 86277"/>
              <a:gd name="connsiteY4" fmla="*/ 16453 h 116670"/>
              <a:gd name="connsiteX5" fmla="*/ -9 w 86277"/>
              <a:gd name="connsiteY5" fmla="*/ 16453 h 116670"/>
              <a:gd name="connsiteX6" fmla="*/ -9 w 86277"/>
              <a:gd name="connsiteY6" fmla="*/ -4 h 116670"/>
              <a:gd name="connsiteX7" fmla="*/ 86269 w 86277"/>
              <a:gd name="connsiteY7" fmla="*/ -4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6277" h="116670">
                <a:moveTo>
                  <a:pt x="86269" y="16453"/>
                </a:moveTo>
                <a:lnTo>
                  <a:pt x="52794" y="16453"/>
                </a:lnTo>
                <a:lnTo>
                  <a:pt x="52794" y="116666"/>
                </a:lnTo>
                <a:lnTo>
                  <a:pt x="33396" y="116666"/>
                </a:lnTo>
                <a:lnTo>
                  <a:pt x="33396" y="16453"/>
                </a:lnTo>
                <a:lnTo>
                  <a:pt x="-9" y="16453"/>
                </a:lnTo>
                <a:lnTo>
                  <a:pt x="-9" y="-4"/>
                </a:lnTo>
                <a:lnTo>
                  <a:pt x="86269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2" name="Полілінія: фігура 41">
            <a:extLst>
              <a:ext uri="{FF2B5EF4-FFF2-40B4-BE49-F238E27FC236}">
                <a16:creationId xmlns:a16="http://schemas.microsoft.com/office/drawing/2014/main" id="{7303C97A-5546-482F-AFA0-213536FCD22D}"/>
              </a:ext>
            </a:extLst>
          </xdr:cNvPr>
          <xdr:cNvSpPr/>
        </xdr:nvSpPr>
        <xdr:spPr>
          <a:xfrm>
            <a:off x="1359164" y="57431"/>
            <a:ext cx="7003" cy="260932"/>
          </a:xfrm>
          <a:custGeom>
            <a:avLst/>
            <a:gdLst>
              <a:gd name="connsiteX0" fmla="*/ 0 w 7003"/>
              <a:gd name="connsiteY0" fmla="*/ 0 h 260932"/>
              <a:gd name="connsiteX1" fmla="*/ 0 w 7003"/>
              <a:gd name="connsiteY1" fmla="*/ 260933 h 260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7003" h="260932">
                <a:moveTo>
                  <a:pt x="0" y="0"/>
                </a:moveTo>
                <a:lnTo>
                  <a:pt x="0" y="260933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3" name="Полілінія: фігура 42">
            <a:extLst>
              <a:ext uri="{FF2B5EF4-FFF2-40B4-BE49-F238E27FC236}">
                <a16:creationId xmlns:a16="http://schemas.microsoft.com/office/drawing/2014/main" id="{D3734CBB-F6B6-41C8-BA96-467A50678892}"/>
              </a:ext>
            </a:extLst>
          </xdr:cNvPr>
          <xdr:cNvSpPr/>
        </xdr:nvSpPr>
        <xdr:spPr>
          <a:xfrm>
            <a:off x="1356923" y="67935"/>
            <a:ext cx="1604486" cy="41835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4" name="Полілінія: фігура 43">
            <a:extLst>
              <a:ext uri="{FF2B5EF4-FFF2-40B4-BE49-F238E27FC236}">
                <a16:creationId xmlns:a16="http://schemas.microsoft.com/office/drawing/2014/main" id="{96EFAFCC-FF32-4BD2-965A-5E17355F5CDF}"/>
              </a:ext>
            </a:extLst>
          </xdr:cNvPr>
          <xdr:cNvSpPr/>
        </xdr:nvSpPr>
        <xdr:spPr>
          <a:xfrm flipV="1">
            <a:off x="1356924" y="551068"/>
            <a:ext cx="1604486" cy="46506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 editAs="oneCell">
    <xdr:from>
      <xdr:col>3</xdr:col>
      <xdr:colOff>349250</xdr:colOff>
      <xdr:row>0</xdr:row>
      <xdr:rowOff>44450</xdr:rowOff>
    </xdr:from>
    <xdr:to>
      <xdr:col>9</xdr:col>
      <xdr:colOff>96520</xdr:colOff>
      <xdr:row>2</xdr:row>
      <xdr:rowOff>99060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ED0CE8F1-3756-4A28-8C7C-ACA66EA4FECE}"/>
            </a:ext>
          </a:extLst>
        </xdr:cNvPr>
        <xdr:cNvSpPr/>
      </xdr:nvSpPr>
      <xdr:spPr>
        <a:xfrm>
          <a:off x="6159500" y="44450"/>
          <a:ext cx="2603500" cy="279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r">
            <a:lnSpc>
              <a:spcPct val="100000"/>
            </a:lnSpc>
          </a:pPr>
          <a:r>
            <a:rPr lang="uk-UA" sz="1100" b="0" strike="noStrike" spc="-1">
              <a:solidFill>
                <a:srgbClr val="006D8F"/>
              </a:solidFill>
              <a:latin typeface="Verdana"/>
              <a:ea typeface="Verdana"/>
            </a:rPr>
            <a:t>ПРАЙС-ЛИСТ від 10.05.2022 </a:t>
          </a:r>
          <a:endParaRPr lang="uk-UA" sz="1100" b="0" strike="noStrike" spc="-1">
            <a:solidFill>
              <a:srgbClr val="006D8F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209550</xdr:colOff>
      <xdr:row>11</xdr:row>
      <xdr:rowOff>50800</xdr:rowOff>
    </xdr:from>
    <xdr:to>
      <xdr:col>10</xdr:col>
      <xdr:colOff>480600</xdr:colOff>
      <xdr:row>12</xdr:row>
      <xdr:rowOff>100870</xdr:rowOff>
    </xdr:to>
    <xdr:pic>
      <xdr:nvPicPr>
        <xdr:cNvPr id="46" name="Рисунок 45" descr="Weblink Icons - Download Free Vector Icons | Noun Project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FA91DC-D11C-48E3-9949-0172A07E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6065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236220</xdr:colOff>
      <xdr:row>20</xdr:row>
      <xdr:rowOff>91440</xdr:rowOff>
    </xdr:from>
    <xdr:to>
      <xdr:col>10</xdr:col>
      <xdr:colOff>483140</xdr:colOff>
      <xdr:row>21</xdr:row>
      <xdr:rowOff>140240</xdr:rowOff>
    </xdr:to>
    <xdr:pic>
      <xdr:nvPicPr>
        <xdr:cNvPr id="47" name="Рисунок 46" descr="Weblink Icons - Download Free Vector Icons | Noun Projec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51E550E-77F4-4366-B824-10DDA664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558540"/>
          <a:ext cx="249460" cy="25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228600</xdr:colOff>
      <xdr:row>32</xdr:row>
      <xdr:rowOff>82550</xdr:rowOff>
    </xdr:from>
    <xdr:to>
      <xdr:col>10</xdr:col>
      <xdr:colOff>478060</xdr:colOff>
      <xdr:row>33</xdr:row>
      <xdr:rowOff>138970</xdr:rowOff>
    </xdr:to>
    <xdr:pic>
      <xdr:nvPicPr>
        <xdr:cNvPr id="48" name="Рисунок 47" descr="Weblink Icons - Download Free Vector Icons | Noun Project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E8DCD6A-B6F1-41D6-8388-488BF3DD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2250" y="61722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234950</xdr:colOff>
      <xdr:row>44</xdr:row>
      <xdr:rowOff>63500</xdr:rowOff>
    </xdr:from>
    <xdr:to>
      <xdr:col>10</xdr:col>
      <xdr:colOff>479330</xdr:colOff>
      <xdr:row>45</xdr:row>
      <xdr:rowOff>102140</xdr:rowOff>
    </xdr:to>
    <xdr:pic>
      <xdr:nvPicPr>
        <xdr:cNvPr id="49" name="Рисунок 48" descr="Weblink Icons - Download Free Vector Icons | Noun Project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6C2D6BE-99D5-4EEF-B03D-8206B33F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8600" y="87439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215900</xdr:colOff>
      <xdr:row>53</xdr:row>
      <xdr:rowOff>88900</xdr:rowOff>
    </xdr:from>
    <xdr:to>
      <xdr:col>10</xdr:col>
      <xdr:colOff>480600</xdr:colOff>
      <xdr:row>54</xdr:row>
      <xdr:rowOff>142780</xdr:rowOff>
    </xdr:to>
    <xdr:pic>
      <xdr:nvPicPr>
        <xdr:cNvPr id="50" name="Рисунок 49" descr="Weblink Icons - Download Free Vector Icons | Noun Project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A7E362D-4887-4720-B8C5-B7A0B98F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550" y="10280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215900</xdr:colOff>
      <xdr:row>55</xdr:row>
      <xdr:rowOff>88900</xdr:rowOff>
    </xdr:from>
    <xdr:ext cx="252000" cy="252000"/>
    <xdr:pic>
      <xdr:nvPicPr>
        <xdr:cNvPr id="51" name="Рисунок 50" descr="Weblink Icons - Download Free Vector Icons | Noun Project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8169645-0428-4BF3-AB0A-7F99AC4D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550" y="10280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215900</xdr:colOff>
      <xdr:row>57</xdr:row>
      <xdr:rowOff>88900</xdr:rowOff>
    </xdr:from>
    <xdr:ext cx="252000" cy="252000"/>
    <xdr:pic>
      <xdr:nvPicPr>
        <xdr:cNvPr id="52" name="Рисунок 51" descr="Weblink Icons - Download Free Vector Icons | Noun Project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288FE20-F321-46A4-B03D-F95FAE82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550" y="10280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215900</xdr:colOff>
      <xdr:row>59</xdr:row>
      <xdr:rowOff>88900</xdr:rowOff>
    </xdr:from>
    <xdr:ext cx="252000" cy="252000"/>
    <xdr:pic>
      <xdr:nvPicPr>
        <xdr:cNvPr id="53" name="Рисунок 52" descr="Weblink Icons - Download Free Vector Icons | Noun Project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2093F8C-8895-42DF-B1D0-4885FD3D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550" y="10280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398781</xdr:colOff>
      <xdr:row>66</xdr:row>
      <xdr:rowOff>85090</xdr:rowOff>
    </xdr:from>
    <xdr:ext cx="494329" cy="7390130"/>
    <xdr:pic>
      <xdr:nvPicPr>
        <xdr:cNvPr id="54" name="Рисунок 53">
          <a:extLst>
            <a:ext uri="{FF2B5EF4-FFF2-40B4-BE49-F238E27FC236}">
              <a16:creationId xmlns:a16="http://schemas.microsoft.com/office/drawing/2014/main" id="{9F8D3CE2-48B4-4989-A713-6645B905B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alphaModFix amt="85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0848"/>
        <a:stretch/>
      </xdr:blipFill>
      <xdr:spPr>
        <a:xfrm>
          <a:off x="398781" y="13633450"/>
          <a:ext cx="494329" cy="7390130"/>
        </a:xfrm>
        <a:prstGeom prst="rect">
          <a:avLst/>
        </a:prstGeom>
      </xdr:spPr>
    </xdr:pic>
    <xdr:clientData/>
  </xdr:oneCellAnchor>
  <xdr:oneCellAnchor>
    <xdr:from>
      <xdr:col>10</xdr:col>
      <xdr:colOff>209550</xdr:colOff>
      <xdr:row>65</xdr:row>
      <xdr:rowOff>50800</xdr:rowOff>
    </xdr:from>
    <xdr:ext cx="250730" cy="252000"/>
    <xdr:pic>
      <xdr:nvPicPr>
        <xdr:cNvPr id="55" name="Рисунок 54" descr="Weblink Icons - Download Free Vector Icons | Noun Project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D575204-24AD-4D9C-8179-FE2A4D02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1600200"/>
          <a:ext cx="25073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228600</xdr:colOff>
      <xdr:row>74</xdr:row>
      <xdr:rowOff>88900</xdr:rowOff>
    </xdr:from>
    <xdr:ext cx="253270" cy="252000"/>
    <xdr:pic>
      <xdr:nvPicPr>
        <xdr:cNvPr id="56" name="Рисунок 55" descr="Weblink Icons - Download Free Vector Icons | Noun Project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C261038-7752-4D4B-92E6-8ADA2899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558540"/>
          <a:ext cx="25327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228600</xdr:colOff>
      <xdr:row>86</xdr:row>
      <xdr:rowOff>82550</xdr:rowOff>
    </xdr:from>
    <xdr:ext cx="253270" cy="250730"/>
    <xdr:pic>
      <xdr:nvPicPr>
        <xdr:cNvPr id="57" name="Рисунок 56" descr="Weblink Icons - Download Free Vector Icons | Noun Project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7E1FE7D3-2172-44AE-817D-92FE290B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6111240"/>
          <a:ext cx="253270" cy="250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234950</xdr:colOff>
      <xdr:row>98</xdr:row>
      <xdr:rowOff>63500</xdr:rowOff>
    </xdr:from>
    <xdr:ext cx="246920" cy="253270"/>
    <xdr:pic>
      <xdr:nvPicPr>
        <xdr:cNvPr id="58" name="Рисунок 57" descr="Weblink Icons - Download Free Vector Icons | Noun Project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B87FD35A-172A-4C10-A02D-146B8D01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8648700"/>
          <a:ext cx="246920" cy="253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151560</xdr:rowOff>
    </xdr:from>
    <xdr:to>
      <xdr:col>0</xdr:col>
      <xdr:colOff>858340</xdr:colOff>
      <xdr:row>18</xdr:row>
      <xdr:rowOff>22990</xdr:rowOff>
    </xdr:to>
    <xdr:pic>
      <xdr:nvPicPr>
        <xdr:cNvPr id="2" name="Рисунок 19">
          <a:extLst>
            <a:ext uri="{FF2B5EF4-FFF2-40B4-BE49-F238E27FC236}">
              <a16:creationId xmlns:a16="http://schemas.microsoft.com/office/drawing/2014/main" id="{F83AC492-CB9B-420F-BEB8-4829BA69CFF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478710"/>
          <a:ext cx="845640" cy="27124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612850</xdr:colOff>
      <xdr:row>12</xdr:row>
      <xdr:rowOff>34790</xdr:rowOff>
    </xdr:from>
    <xdr:to>
      <xdr:col>0</xdr:col>
      <xdr:colOff>1203160</xdr:colOff>
      <xdr:row>18</xdr:row>
      <xdr:rowOff>25090</xdr:rowOff>
    </xdr:to>
    <xdr:pic>
      <xdr:nvPicPr>
        <xdr:cNvPr id="3" name="Рисунок 20">
          <a:extLst>
            <a:ext uri="{FF2B5EF4-FFF2-40B4-BE49-F238E27FC236}">
              <a16:creationId xmlns:a16="http://schemas.microsoft.com/office/drawing/2014/main" id="{6CD3CDA2-6C65-4FF2-88FD-483356E0928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12850" y="1742940"/>
          <a:ext cx="578880" cy="24642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18</xdr:row>
      <xdr:rowOff>399240</xdr:rowOff>
    </xdr:from>
    <xdr:to>
      <xdr:col>0</xdr:col>
      <xdr:colOff>899070</xdr:colOff>
      <xdr:row>20</xdr:row>
      <xdr:rowOff>250960</xdr:rowOff>
    </xdr:to>
    <xdr:pic>
      <xdr:nvPicPr>
        <xdr:cNvPr id="4" name="Рисунок 21">
          <a:extLst>
            <a:ext uri="{FF2B5EF4-FFF2-40B4-BE49-F238E27FC236}">
              <a16:creationId xmlns:a16="http://schemas.microsoft.com/office/drawing/2014/main" id="{1C66EB37-63F3-466C-8967-777F212CC3EC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04920" y="4583890"/>
          <a:ext cx="597960" cy="6721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44772</xdr:colOff>
      <xdr:row>0</xdr:row>
      <xdr:rowOff>71120</xdr:rowOff>
    </xdr:from>
    <xdr:to>
      <xdr:col>2</xdr:col>
      <xdr:colOff>3261812</xdr:colOff>
      <xdr:row>5</xdr:row>
      <xdr:rowOff>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2A48D2BB-5A8F-4363-B1B8-3582ED981AA8}"/>
            </a:ext>
          </a:extLst>
        </xdr:cNvPr>
        <xdr:cNvSpPr/>
      </xdr:nvSpPr>
      <xdr:spPr>
        <a:xfrm>
          <a:off x="2419672" y="71120"/>
          <a:ext cx="3217040" cy="462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uk-UA" sz="1100" b="0" strike="noStrike" spc="-1">
              <a:solidFill>
                <a:srgbClr val="404040"/>
              </a:solidFill>
              <a:latin typeface="Verdana"/>
              <a:ea typeface="Verdana"/>
            </a:rPr>
            <a:t>БЛИСКАВКОПРИЙМАЧІ </a:t>
          </a:r>
          <a:r>
            <a:rPr lang="en-US" sz="1100" b="0" strike="noStrike" spc="-1">
              <a:solidFill>
                <a:srgbClr val="404040"/>
              </a:solidFill>
              <a:latin typeface="Verdana"/>
              <a:ea typeface="Verdana"/>
            </a:rPr>
            <a:t>E.S.E</a:t>
          </a:r>
          <a:r>
            <a:rPr lang="uk-UA" sz="1100" b="0" strike="noStrike" spc="-1">
              <a:solidFill>
                <a:srgbClr val="404040"/>
              </a:solidFill>
              <a:latin typeface="Verdana"/>
              <a:ea typeface="Verdana"/>
            </a:rPr>
            <a:t> </a:t>
          </a:r>
          <a:endParaRPr lang="uk-UA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uk-UA" sz="1100" b="0" strike="noStrike" spc="-1">
              <a:solidFill>
                <a:srgbClr val="016A7D"/>
              </a:solidFill>
              <a:latin typeface="Verdana"/>
              <a:ea typeface="Verdana"/>
            </a:rPr>
            <a:t>ПРАЙС-ЛИСТ від 10.05.2022 </a:t>
          </a:r>
          <a:endParaRPr lang="uk-UA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11</xdr:col>
      <xdr:colOff>228600</xdr:colOff>
      <xdr:row>11</xdr:row>
      <xdr:rowOff>297180</xdr:rowOff>
    </xdr:from>
    <xdr:to>
      <xdr:col>11</xdr:col>
      <xdr:colOff>480600</xdr:colOff>
      <xdr:row>12</xdr:row>
      <xdr:rowOff>175800</xdr:rowOff>
    </xdr:to>
    <xdr:pic>
      <xdr:nvPicPr>
        <xdr:cNvPr id="8" name="Рисунок 7" descr="Weblink Icons - Download Free Vector Icons | Noun Projec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6B329A-63A6-4999-A423-9ECB112D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569720"/>
          <a:ext cx="24946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228600</xdr:colOff>
      <xdr:row>13</xdr:row>
      <xdr:rowOff>297180</xdr:rowOff>
    </xdr:from>
    <xdr:ext cx="254540" cy="263430"/>
    <xdr:pic>
      <xdr:nvPicPr>
        <xdr:cNvPr id="12" name="Рисунок 11" descr="Weblink Icons - Download Free Vector Icons | Noun Project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2EBB52-5EAF-41B8-878E-35C0EE69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568450"/>
          <a:ext cx="254540" cy="263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228600</xdr:colOff>
      <xdr:row>15</xdr:row>
      <xdr:rowOff>297180</xdr:rowOff>
    </xdr:from>
    <xdr:ext cx="252000" cy="260890"/>
    <xdr:pic>
      <xdr:nvPicPr>
        <xdr:cNvPr id="13" name="Рисунок 12" descr="Weblink Icons - Download Free Vector Icons | Noun Projec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3D75D5-8E5D-4706-B363-42CD9EB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568450"/>
          <a:ext cx="252000" cy="26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228600</xdr:colOff>
      <xdr:row>17</xdr:row>
      <xdr:rowOff>297180</xdr:rowOff>
    </xdr:from>
    <xdr:ext cx="249460" cy="258350"/>
    <xdr:pic>
      <xdr:nvPicPr>
        <xdr:cNvPr id="14" name="Рисунок 13" descr="Weblink Icons - Download Free Vector Icons | Noun Projec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11EF5BC-6A10-4F73-8B89-A9A55885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568450"/>
          <a:ext cx="249460" cy="25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228600</xdr:colOff>
      <xdr:row>21</xdr:row>
      <xdr:rowOff>297180</xdr:rowOff>
    </xdr:from>
    <xdr:ext cx="253270" cy="262160"/>
    <xdr:pic>
      <xdr:nvPicPr>
        <xdr:cNvPr id="15" name="Рисунок 14" descr="Weblink Icons - Download Free Vector Icons | Noun Project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550F2E1-CE90-47B4-8352-DBF218C1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568450"/>
          <a:ext cx="253270" cy="262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228600</xdr:colOff>
      <xdr:row>19</xdr:row>
      <xdr:rowOff>297180</xdr:rowOff>
    </xdr:from>
    <xdr:ext cx="253270" cy="262160"/>
    <xdr:pic>
      <xdr:nvPicPr>
        <xdr:cNvPr id="16" name="Рисунок 15" descr="Weblink Icons - Download Free Vector Icons | Noun Project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7CB52DB-BEBC-4970-978E-16B2A6EE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2180" y="5744210"/>
          <a:ext cx="253270" cy="262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190500</xdr:colOff>
      <xdr:row>21</xdr:row>
      <xdr:rowOff>76200</xdr:rowOff>
    </xdr:from>
    <xdr:to>
      <xdr:col>0</xdr:col>
      <xdr:colOff>1011669</xdr:colOff>
      <xdr:row>22</xdr:row>
      <xdr:rowOff>266700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753D1FC-CB09-4EAD-A724-00737F728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402580"/>
          <a:ext cx="824979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50801</xdr:rowOff>
    </xdr:from>
    <xdr:to>
      <xdr:col>1</xdr:col>
      <xdr:colOff>508270</xdr:colOff>
      <xdr:row>5</xdr:row>
      <xdr:rowOff>63501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C08582F-35B5-4A76-9319-960D7C563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50801"/>
          <a:ext cx="1390920" cy="546100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48</xdr:row>
      <xdr:rowOff>88900</xdr:rowOff>
    </xdr:from>
    <xdr:to>
      <xdr:col>1</xdr:col>
      <xdr:colOff>42555</xdr:colOff>
      <xdr:row>51</xdr:row>
      <xdr:rowOff>101600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C60CF97-5A02-44A0-ACFC-948DAF230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6527800"/>
          <a:ext cx="734705" cy="647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320630</xdr:colOff>
      <xdr:row>14</xdr:row>
      <xdr:rowOff>63560</xdr:rowOff>
    </xdr:from>
    <xdr:to>
      <xdr:col>0</xdr:col>
      <xdr:colOff>671710</xdr:colOff>
      <xdr:row>14</xdr:row>
      <xdr:rowOff>554990</xdr:rowOff>
    </xdr:to>
    <xdr:pic>
      <xdr:nvPicPr>
        <xdr:cNvPr id="138" name="Рисунок 44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0630" y="2622610"/>
          <a:ext cx="340920" cy="4825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292220</xdr:colOff>
      <xdr:row>15</xdr:row>
      <xdr:rowOff>53840</xdr:rowOff>
    </xdr:from>
    <xdr:to>
      <xdr:col>0</xdr:col>
      <xdr:colOff>671830</xdr:colOff>
      <xdr:row>15</xdr:row>
      <xdr:rowOff>519430</xdr:rowOff>
    </xdr:to>
    <xdr:pic>
      <xdr:nvPicPr>
        <xdr:cNvPr id="139" name="Рисунок 45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92220" y="4136890"/>
          <a:ext cx="380880" cy="4605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288880</xdr:colOff>
      <xdr:row>16</xdr:row>
      <xdr:rowOff>47520</xdr:rowOff>
    </xdr:from>
    <xdr:to>
      <xdr:col>0</xdr:col>
      <xdr:colOff>669290</xdr:colOff>
      <xdr:row>16</xdr:row>
      <xdr:rowOff>543560</xdr:rowOff>
    </xdr:to>
    <xdr:pic>
      <xdr:nvPicPr>
        <xdr:cNvPr id="141" name="Рисунок 47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88880" y="5845070"/>
          <a:ext cx="371520" cy="4922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282440</xdr:colOff>
      <xdr:row>17</xdr:row>
      <xdr:rowOff>34790</xdr:rowOff>
    </xdr:from>
    <xdr:to>
      <xdr:col>0</xdr:col>
      <xdr:colOff>713740</xdr:colOff>
      <xdr:row>17</xdr:row>
      <xdr:rowOff>543560</xdr:rowOff>
    </xdr:to>
    <xdr:pic>
      <xdr:nvPicPr>
        <xdr:cNvPr id="142" name="Рисунок 48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282440" y="7546840"/>
          <a:ext cx="435110" cy="504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304860</xdr:colOff>
      <xdr:row>27</xdr:row>
      <xdr:rowOff>41200</xdr:rowOff>
    </xdr:from>
    <xdr:to>
      <xdr:col>0</xdr:col>
      <xdr:colOff>660220</xdr:colOff>
      <xdr:row>27</xdr:row>
      <xdr:rowOff>519430</xdr:rowOff>
    </xdr:to>
    <xdr:pic>
      <xdr:nvPicPr>
        <xdr:cNvPr id="144" name="Рисунок 50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304860" y="15541550"/>
          <a:ext cx="350280" cy="4795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304860</xdr:colOff>
      <xdr:row>28</xdr:row>
      <xdr:rowOff>44570</xdr:rowOff>
    </xdr:from>
    <xdr:to>
      <xdr:col>0</xdr:col>
      <xdr:colOff>698380</xdr:colOff>
      <xdr:row>28</xdr:row>
      <xdr:rowOff>519430</xdr:rowOff>
    </xdr:to>
    <xdr:pic>
      <xdr:nvPicPr>
        <xdr:cNvPr id="145" name="Рисунок 5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304860" y="16116420"/>
          <a:ext cx="388440" cy="4761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257310</xdr:colOff>
      <xdr:row>29</xdr:row>
      <xdr:rowOff>47520</xdr:rowOff>
    </xdr:from>
    <xdr:to>
      <xdr:col>0</xdr:col>
      <xdr:colOff>698350</xdr:colOff>
      <xdr:row>29</xdr:row>
      <xdr:rowOff>543560</xdr:rowOff>
    </xdr:to>
    <xdr:pic>
      <xdr:nvPicPr>
        <xdr:cNvPr id="147" name="Рисунок 53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310" y="17833870"/>
          <a:ext cx="435960" cy="4922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254000</xdr:colOff>
      <xdr:row>30</xdr:row>
      <xdr:rowOff>19140</xdr:rowOff>
    </xdr:from>
    <xdr:to>
      <xdr:col>0</xdr:col>
      <xdr:colOff>752750</xdr:colOff>
      <xdr:row>30</xdr:row>
      <xdr:rowOff>557530</xdr:rowOff>
    </xdr:to>
    <xdr:pic>
      <xdr:nvPicPr>
        <xdr:cNvPr id="148" name="Рисунок 54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254000" y="19519990"/>
          <a:ext cx="502560" cy="5333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32</xdr:row>
      <xdr:rowOff>38160</xdr:rowOff>
    </xdr:from>
    <xdr:to>
      <xdr:col>0</xdr:col>
      <xdr:colOff>711170</xdr:colOff>
      <xdr:row>32</xdr:row>
      <xdr:rowOff>523240</xdr:rowOff>
    </xdr:to>
    <xdr:pic>
      <xdr:nvPicPr>
        <xdr:cNvPr id="150" name="Рисунок 25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304920" y="22675910"/>
          <a:ext cx="407520" cy="4888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285840</xdr:colOff>
      <xdr:row>33</xdr:row>
      <xdr:rowOff>34850</xdr:rowOff>
    </xdr:from>
    <xdr:to>
      <xdr:col>0</xdr:col>
      <xdr:colOff>759960</xdr:colOff>
      <xdr:row>33</xdr:row>
      <xdr:rowOff>554990</xdr:rowOff>
    </xdr:to>
    <xdr:pic>
      <xdr:nvPicPr>
        <xdr:cNvPr id="151" name="Рисунок 26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285840" y="23244100"/>
          <a:ext cx="474120" cy="5112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374770</xdr:colOff>
      <xdr:row>34</xdr:row>
      <xdr:rowOff>44600</xdr:rowOff>
    </xdr:from>
    <xdr:to>
      <xdr:col>0</xdr:col>
      <xdr:colOff>747140</xdr:colOff>
      <xdr:row>34</xdr:row>
      <xdr:rowOff>495300</xdr:rowOff>
    </xdr:to>
    <xdr:pic>
      <xdr:nvPicPr>
        <xdr:cNvPr id="152" name="Рисунок 27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374770" y="24968350"/>
          <a:ext cx="378720" cy="4507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269740</xdr:colOff>
      <xdr:row>21</xdr:row>
      <xdr:rowOff>38100</xdr:rowOff>
    </xdr:from>
    <xdr:to>
      <xdr:col>0</xdr:col>
      <xdr:colOff>746760</xdr:colOff>
      <xdr:row>21</xdr:row>
      <xdr:rowOff>525780</xdr:rowOff>
    </xdr:to>
    <xdr:pic>
      <xdr:nvPicPr>
        <xdr:cNvPr id="153" name="Рисунок 30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269740" y="8648700"/>
          <a:ext cx="477020" cy="487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291360</xdr:colOff>
      <xdr:row>20</xdr:row>
      <xdr:rowOff>58980</xdr:rowOff>
    </xdr:from>
    <xdr:to>
      <xdr:col>0</xdr:col>
      <xdr:colOff>675160</xdr:colOff>
      <xdr:row>20</xdr:row>
      <xdr:rowOff>535940</xdr:rowOff>
    </xdr:to>
    <xdr:pic>
      <xdr:nvPicPr>
        <xdr:cNvPr id="157" name="Рисунок 38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291360" y="8098080"/>
          <a:ext cx="383800" cy="476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1279870</xdr:colOff>
      <xdr:row>0</xdr:row>
      <xdr:rowOff>58420</xdr:rowOff>
    </xdr:from>
    <xdr:to>
      <xdr:col>8</xdr:col>
      <xdr:colOff>199390</xdr:colOff>
      <xdr:row>3</xdr:row>
      <xdr:rowOff>1270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81BD6E25-CB58-46B5-BC21-6414EA362F62}"/>
            </a:ext>
          </a:extLst>
        </xdr:cNvPr>
        <xdr:cNvSpPr/>
      </xdr:nvSpPr>
      <xdr:spPr>
        <a:xfrm>
          <a:off x="2278090" y="58420"/>
          <a:ext cx="4672620" cy="407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pPr algn="ctr">
            <a:lnSpc>
              <a:spcPct val="100000"/>
            </a:lnSpc>
          </a:pPr>
          <a:r>
            <a:rPr lang="uk-UA" sz="1200" b="0" strike="noStrike" spc="-1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ПРИСТРОЇ ЗАХИСТУ ВІД ІМПУЛЬСНИХ ПЕРЕНАПРУГ</a:t>
          </a:r>
          <a:endParaRPr lang="uk-UA" sz="1200" b="0" strike="noStrike" spc="-1">
            <a:solidFill>
              <a:schemeClr val="bg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>
            <a:lnSpc>
              <a:spcPct val="100000"/>
            </a:lnSpc>
          </a:pPr>
          <a:r>
            <a:rPr lang="uk-UA" sz="1600" b="0" strike="noStrike" spc="-1">
              <a:solidFill>
                <a:srgbClr val="0070C0"/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   </a:t>
          </a:r>
          <a:r>
            <a:rPr lang="uk-UA" sz="1200" b="0" strike="noStrike" spc="-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ПРАЙС-ЛИСТ від </a:t>
          </a:r>
          <a:r>
            <a:rPr lang="en-US" sz="1200" b="0" strike="noStrike" spc="-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01</a:t>
          </a:r>
          <a:r>
            <a:rPr lang="uk-UA" sz="1200" b="0" strike="noStrike" spc="-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.0</a:t>
          </a:r>
          <a:r>
            <a:rPr lang="en-US" sz="1200" b="0" strike="noStrike" spc="-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2</a:t>
          </a:r>
          <a:r>
            <a:rPr lang="uk-UA" sz="1200" b="0" strike="noStrike" spc="-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.202</a:t>
          </a:r>
          <a:r>
            <a:rPr lang="en-US" sz="1200" b="0" strike="noStrike" spc="-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2</a:t>
          </a:r>
          <a:r>
            <a:rPr lang="uk-UA" sz="1200" b="0" strike="noStrike" spc="-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 </a:t>
          </a:r>
          <a:endParaRPr lang="uk-UA" sz="1200" b="0" strike="noStrike" spc="-1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314960</xdr:colOff>
      <xdr:row>0</xdr:row>
      <xdr:rowOff>85090</xdr:rowOff>
    </xdr:from>
    <xdr:ext cx="1864360" cy="455930"/>
    <xdr:pic>
      <xdr:nvPicPr>
        <xdr:cNvPr id="128" name="Рисунок 39">
          <a:extLst>
            <a:ext uri="{FF2B5EF4-FFF2-40B4-BE49-F238E27FC236}">
              <a16:creationId xmlns:a16="http://schemas.microsoft.com/office/drawing/2014/main" id="{34C66141-D262-4262-9679-FCFA52EC12F2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314960" y="85090"/>
          <a:ext cx="1864360" cy="455930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0</xdr:col>
      <xdr:colOff>243840</xdr:colOff>
      <xdr:row>18</xdr:row>
      <xdr:rowOff>22860</xdr:rowOff>
    </xdr:from>
    <xdr:to>
      <xdr:col>0</xdr:col>
      <xdr:colOff>723900</xdr:colOff>
      <xdr:row>18</xdr:row>
      <xdr:rowOff>556260</xdr:rowOff>
    </xdr:to>
    <xdr:pic>
      <xdr:nvPicPr>
        <xdr:cNvPr id="122" name="Рисунок 49">
          <a:extLst>
            <a:ext uri="{FF2B5EF4-FFF2-40B4-BE49-F238E27FC236}">
              <a16:creationId xmlns:a16="http://schemas.microsoft.com/office/drawing/2014/main" id="{A1E0E4A0-A63B-4D0F-AA2F-177CBF0CDAFE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243840" y="4084320"/>
          <a:ext cx="480060" cy="5334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320630</xdr:colOff>
      <xdr:row>7</xdr:row>
      <xdr:rowOff>63560</xdr:rowOff>
    </xdr:from>
    <xdr:ext cx="351080" cy="491430"/>
    <xdr:pic>
      <xdr:nvPicPr>
        <xdr:cNvPr id="126" name="Рисунок 44">
          <a:extLst>
            <a:ext uri="{FF2B5EF4-FFF2-40B4-BE49-F238E27FC236}">
              <a16:creationId xmlns:a16="http://schemas.microsoft.com/office/drawing/2014/main" id="{2B641ACD-E8B2-40A1-A450-EB104966439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0630" y="3081080"/>
          <a:ext cx="351080" cy="49143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0</xdr:col>
      <xdr:colOff>292220</xdr:colOff>
      <xdr:row>8</xdr:row>
      <xdr:rowOff>53840</xdr:rowOff>
    </xdr:from>
    <xdr:ext cx="379610" cy="465590"/>
    <xdr:pic>
      <xdr:nvPicPr>
        <xdr:cNvPr id="127" name="Рисунок 45">
          <a:extLst>
            <a:ext uri="{FF2B5EF4-FFF2-40B4-BE49-F238E27FC236}">
              <a16:creationId xmlns:a16="http://schemas.microsoft.com/office/drawing/2014/main" id="{D3B35EC4-68E4-4990-964E-C5BC17BCE5E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92220" y="3642860"/>
          <a:ext cx="379610" cy="46559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0</xdr:col>
      <xdr:colOff>288880</xdr:colOff>
      <xdr:row>10</xdr:row>
      <xdr:rowOff>47520</xdr:rowOff>
    </xdr:from>
    <xdr:ext cx="380410" cy="496040"/>
    <xdr:pic>
      <xdr:nvPicPr>
        <xdr:cNvPr id="159" name="Рисунок 47">
          <a:extLst>
            <a:ext uri="{FF2B5EF4-FFF2-40B4-BE49-F238E27FC236}">
              <a16:creationId xmlns:a16="http://schemas.microsoft.com/office/drawing/2014/main" id="{4520FEC5-CCDE-44F1-AD5B-E54825E5BAE1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88880" y="4779540"/>
          <a:ext cx="380410" cy="49604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0</xdr:col>
      <xdr:colOff>282440</xdr:colOff>
      <xdr:row>11</xdr:row>
      <xdr:rowOff>34790</xdr:rowOff>
    </xdr:from>
    <xdr:ext cx="431300" cy="508770"/>
    <xdr:pic>
      <xdr:nvPicPr>
        <xdr:cNvPr id="170" name="Рисунок 48">
          <a:extLst>
            <a:ext uri="{FF2B5EF4-FFF2-40B4-BE49-F238E27FC236}">
              <a16:creationId xmlns:a16="http://schemas.microsoft.com/office/drawing/2014/main" id="{DB9CE185-2188-4605-8AC7-42EB84098554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282440" y="5338310"/>
          <a:ext cx="431300" cy="50877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0</xdr:col>
      <xdr:colOff>304800</xdr:colOff>
      <xdr:row>9</xdr:row>
      <xdr:rowOff>68580</xdr:rowOff>
    </xdr:from>
    <xdr:ext cx="360360" cy="457200"/>
    <xdr:pic>
      <xdr:nvPicPr>
        <xdr:cNvPr id="171" name="Рисунок 46">
          <a:extLst>
            <a:ext uri="{FF2B5EF4-FFF2-40B4-BE49-F238E27FC236}">
              <a16:creationId xmlns:a16="http://schemas.microsoft.com/office/drawing/2014/main" id="{9CB080B6-17D4-467E-9BA9-58B9DA3E7C74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304800" y="4229100"/>
          <a:ext cx="360360" cy="4572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0</xdr:col>
      <xdr:colOff>243840</xdr:colOff>
      <xdr:row>12</xdr:row>
      <xdr:rowOff>22860</xdr:rowOff>
    </xdr:from>
    <xdr:ext cx="480060" cy="533400"/>
    <xdr:pic>
      <xdr:nvPicPr>
        <xdr:cNvPr id="172" name="Рисунок 49">
          <a:extLst>
            <a:ext uri="{FF2B5EF4-FFF2-40B4-BE49-F238E27FC236}">
              <a16:creationId xmlns:a16="http://schemas.microsoft.com/office/drawing/2014/main" id="{357F71DF-42EB-47DB-AE1D-547C33357E0A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243840" y="5897880"/>
          <a:ext cx="480060" cy="533400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0</xdr:col>
      <xdr:colOff>205740</xdr:colOff>
      <xdr:row>23</xdr:row>
      <xdr:rowOff>30480</xdr:rowOff>
    </xdr:from>
    <xdr:to>
      <xdr:col>0</xdr:col>
      <xdr:colOff>769680</xdr:colOff>
      <xdr:row>23</xdr:row>
      <xdr:rowOff>539130</xdr:rowOff>
    </xdr:to>
    <xdr:pic>
      <xdr:nvPicPr>
        <xdr:cNvPr id="179" name="Рисунок 33">
          <a:extLst>
            <a:ext uri="{FF2B5EF4-FFF2-40B4-BE49-F238E27FC236}">
              <a16:creationId xmlns:a16="http://schemas.microsoft.com/office/drawing/2014/main" id="{65502249-60E5-474E-A93B-B04CEAD3F032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205740" y="9784080"/>
          <a:ext cx="563940" cy="5086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175260</xdr:colOff>
      <xdr:row>24</xdr:row>
      <xdr:rowOff>30480</xdr:rowOff>
    </xdr:from>
    <xdr:to>
      <xdr:col>0</xdr:col>
      <xdr:colOff>819240</xdr:colOff>
      <xdr:row>24</xdr:row>
      <xdr:rowOff>562490</xdr:rowOff>
    </xdr:to>
    <xdr:pic>
      <xdr:nvPicPr>
        <xdr:cNvPr id="180" name="Рисунок 37">
          <a:extLst>
            <a:ext uri="{FF2B5EF4-FFF2-40B4-BE49-F238E27FC236}">
              <a16:creationId xmlns:a16="http://schemas.microsoft.com/office/drawing/2014/main" id="{8C5D486B-B1E0-4ED9-8B64-1A1C491BF796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175260" y="10355580"/>
          <a:ext cx="643980" cy="5320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289560</xdr:colOff>
      <xdr:row>22</xdr:row>
      <xdr:rowOff>30480</xdr:rowOff>
    </xdr:from>
    <xdr:to>
      <xdr:col>0</xdr:col>
      <xdr:colOff>640080</xdr:colOff>
      <xdr:row>22</xdr:row>
      <xdr:rowOff>548640</xdr:rowOff>
    </xdr:to>
    <xdr:pic>
      <xdr:nvPicPr>
        <xdr:cNvPr id="181" name="Рисунок 57">
          <a:extLst>
            <a:ext uri="{FF2B5EF4-FFF2-40B4-BE49-F238E27FC236}">
              <a16:creationId xmlns:a16="http://schemas.microsoft.com/office/drawing/2014/main" id="{8DD8CD3E-205D-49DE-9A46-3FDC0209D748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289560" y="9212580"/>
          <a:ext cx="350520" cy="518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205740</xdr:colOff>
      <xdr:row>25</xdr:row>
      <xdr:rowOff>7620</xdr:rowOff>
    </xdr:from>
    <xdr:to>
      <xdr:col>0</xdr:col>
      <xdr:colOff>754380</xdr:colOff>
      <xdr:row>25</xdr:row>
      <xdr:rowOff>548640</xdr:rowOff>
    </xdr:to>
    <xdr:pic>
      <xdr:nvPicPr>
        <xdr:cNvPr id="182" name="Рисунок 36">
          <a:extLst>
            <a:ext uri="{FF2B5EF4-FFF2-40B4-BE49-F238E27FC236}">
              <a16:creationId xmlns:a16="http://schemas.microsoft.com/office/drawing/2014/main" id="{061FBF8B-57D1-46E2-81E5-0015BDB4E3D5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205740" y="10904220"/>
          <a:ext cx="548640" cy="5410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s-lp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0DCA-041B-46E8-82C6-FEF1527A12C2}">
  <sheetPr codeName="Аркуш1">
    <tabColor rgb="FF006D8F"/>
    <pageSetUpPr fitToPage="1"/>
  </sheetPr>
  <dimension ref="A1:BC722"/>
  <sheetViews>
    <sheetView tabSelected="1" zoomScaleNormal="100" zoomScaleSheetLayoutView="100" workbookViewId="0">
      <pane ySplit="8" topLeftCell="A9" activePane="bottomLeft" state="frozen"/>
      <selection pane="bottomLeft" activeCell="H4" sqref="H4:H5"/>
    </sheetView>
  </sheetViews>
  <sheetFormatPr defaultRowHeight="12.5" x14ac:dyDescent="0.25"/>
  <cols>
    <col min="1" max="1" width="18.54296875" customWidth="1"/>
    <col min="2" max="2" width="15.453125" style="1" customWidth="1"/>
    <col min="3" max="3" width="49.1796875" style="1" customWidth="1"/>
    <col min="4" max="4" width="7.1796875" style="1" customWidth="1"/>
    <col min="5" max="5" width="4.1796875" style="1" customWidth="1"/>
    <col min="6" max="6" width="4" style="1" customWidth="1"/>
    <col min="7" max="7" width="13" style="1" customWidth="1"/>
    <col min="8" max="8" width="12.54296875" style="1" customWidth="1"/>
    <col min="9" max="9" width="11.36328125" style="536" hidden="1" customWidth="1"/>
    <col min="10" max="10" width="1.453125" style="414" customWidth="1"/>
    <col min="11" max="11" width="3" style="3" customWidth="1"/>
    <col min="12" max="12" width="7.1796875" style="4" customWidth="1"/>
    <col min="13" max="13" width="9" style="5" customWidth="1"/>
    <col min="14" max="29" width="8.1796875" style="5" customWidth="1"/>
    <col min="30" max="55" width="8.1796875" style="6" customWidth="1"/>
    <col min="56" max="997" width="8.1796875" customWidth="1"/>
    <col min="998" max="1019" width="9" customWidth="1"/>
  </cols>
  <sheetData>
    <row r="1" spans="1:55" s="152" customFormat="1" ht="9" customHeight="1" x14ac:dyDescent="0.25">
      <c r="A1" s="159"/>
      <c r="B1" s="159"/>
      <c r="C1" s="160"/>
      <c r="D1" s="160"/>
      <c r="E1" s="160"/>
      <c r="F1" s="160"/>
      <c r="G1" s="160"/>
      <c r="H1" s="538"/>
      <c r="I1" s="523"/>
      <c r="J1" s="414"/>
      <c r="K1" s="155"/>
      <c r="L1" s="552" t="s">
        <v>697</v>
      </c>
      <c r="M1" s="553"/>
      <c r="N1" s="500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  <c r="AK1" s="382"/>
      <c r="AL1" s="382"/>
      <c r="AM1" s="382"/>
      <c r="AN1" s="382"/>
      <c r="AO1" s="382"/>
      <c r="AP1" s="382"/>
      <c r="AQ1" s="382"/>
      <c r="AR1" s="382"/>
      <c r="AS1" s="382"/>
      <c r="AT1" s="382"/>
      <c r="AU1" s="382"/>
      <c r="AV1" s="382"/>
      <c r="AW1" s="382"/>
      <c r="AX1" s="382"/>
      <c r="AY1" s="382"/>
      <c r="AZ1" s="382"/>
      <c r="BA1" s="382"/>
      <c r="BB1" s="382"/>
      <c r="BC1" s="382"/>
    </row>
    <row r="2" spans="1:55" s="152" customFormat="1" ht="9" customHeight="1" x14ac:dyDescent="0.25">
      <c r="A2" s="159"/>
      <c r="B2" s="159"/>
      <c r="C2" s="162"/>
      <c r="D2" s="163"/>
      <c r="E2" s="163"/>
      <c r="F2" s="163"/>
      <c r="G2" s="163"/>
      <c r="H2" s="814"/>
      <c r="I2" s="523"/>
      <c r="J2" s="508"/>
      <c r="K2" s="501" t="s">
        <v>0</v>
      </c>
      <c r="L2" s="554" t="s">
        <v>691</v>
      </c>
      <c r="M2" s="555"/>
      <c r="N2" s="500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  <c r="AB2" s="382"/>
      <c r="AC2" s="382"/>
      <c r="AD2" s="382"/>
      <c r="AE2" s="382"/>
      <c r="AF2" s="382"/>
      <c r="AG2" s="382"/>
      <c r="AH2" s="382"/>
      <c r="AI2" s="382"/>
      <c r="AJ2" s="382"/>
      <c r="AK2" s="382"/>
      <c r="AL2" s="382"/>
      <c r="AM2" s="382"/>
      <c r="AN2" s="382"/>
      <c r="AO2" s="382"/>
      <c r="AP2" s="382"/>
      <c r="AQ2" s="382"/>
      <c r="AR2" s="382"/>
      <c r="AS2" s="382"/>
      <c r="AT2" s="382"/>
      <c r="AU2" s="382"/>
      <c r="AV2" s="382"/>
      <c r="AW2" s="382"/>
      <c r="AX2" s="382"/>
      <c r="AY2" s="382"/>
      <c r="AZ2" s="382"/>
      <c r="BA2" s="382"/>
      <c r="BB2" s="382"/>
      <c r="BC2" s="382"/>
    </row>
    <row r="3" spans="1:55" s="152" customFormat="1" ht="9" customHeight="1" x14ac:dyDescent="0.25">
      <c r="A3" s="159"/>
      <c r="B3" s="159"/>
      <c r="C3" s="162"/>
      <c r="D3" s="163"/>
      <c r="E3" s="163"/>
      <c r="F3" s="163"/>
      <c r="G3" s="163"/>
      <c r="H3" s="814"/>
      <c r="I3" s="523"/>
      <c r="J3" s="508"/>
      <c r="K3" s="501" t="s">
        <v>0</v>
      </c>
      <c r="L3" s="554" t="s">
        <v>692</v>
      </c>
      <c r="M3" s="555"/>
      <c r="N3" s="500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  <c r="AD3" s="382"/>
      <c r="AE3" s="382"/>
      <c r="AF3" s="382"/>
      <c r="AG3" s="382"/>
      <c r="AH3" s="382"/>
      <c r="AI3" s="382"/>
      <c r="AJ3" s="382"/>
      <c r="AK3" s="382"/>
      <c r="AL3" s="382"/>
      <c r="AM3" s="382"/>
      <c r="AN3" s="382"/>
      <c r="AO3" s="382"/>
      <c r="AP3" s="382"/>
      <c r="AQ3" s="382"/>
      <c r="AR3" s="382"/>
      <c r="AS3" s="382"/>
      <c r="AT3" s="382"/>
      <c r="AU3" s="382"/>
      <c r="AV3" s="382"/>
      <c r="AW3" s="382"/>
      <c r="AX3" s="382"/>
      <c r="AY3" s="382"/>
      <c r="AZ3" s="382"/>
      <c r="BA3" s="382"/>
      <c r="BB3" s="382"/>
      <c r="BC3" s="382"/>
    </row>
    <row r="4" spans="1:55" s="152" customFormat="1" ht="9" customHeight="1" x14ac:dyDescent="0.25">
      <c r="A4" s="165"/>
      <c r="B4" s="815" t="s">
        <v>1</v>
      </c>
      <c r="C4" s="815"/>
      <c r="D4" s="815"/>
      <c r="E4" s="815"/>
      <c r="F4" s="815"/>
      <c r="G4" s="815"/>
      <c r="H4" s="817">
        <v>0</v>
      </c>
      <c r="I4" s="524"/>
      <c r="J4" s="499"/>
      <c r="K4" s="501" t="s">
        <v>0</v>
      </c>
      <c r="L4" s="554" t="s">
        <v>693</v>
      </c>
      <c r="M4" s="555"/>
      <c r="N4" s="500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2"/>
      <c r="AD4" s="382"/>
      <c r="AE4" s="382"/>
      <c r="AF4" s="382"/>
      <c r="AG4" s="382"/>
      <c r="AH4" s="382"/>
      <c r="AI4" s="382"/>
      <c r="AJ4" s="382"/>
      <c r="AK4" s="382"/>
      <c r="AL4" s="382"/>
      <c r="AM4" s="382"/>
      <c r="AN4" s="382"/>
      <c r="AO4" s="382"/>
      <c r="AP4" s="382"/>
      <c r="AQ4" s="382"/>
      <c r="AR4" s="382"/>
      <c r="AS4" s="382"/>
      <c r="AT4" s="382"/>
      <c r="AU4" s="382"/>
      <c r="AV4" s="382"/>
      <c r="AW4" s="382"/>
      <c r="AX4" s="382"/>
      <c r="AY4" s="382"/>
      <c r="AZ4" s="382"/>
      <c r="BA4" s="382"/>
      <c r="BB4" s="382"/>
      <c r="BC4" s="382"/>
    </row>
    <row r="5" spans="1:55" s="152" customFormat="1" ht="9" customHeight="1" x14ac:dyDescent="0.25">
      <c r="A5" s="539"/>
      <c r="B5" s="816"/>
      <c r="C5" s="816"/>
      <c r="D5" s="816"/>
      <c r="E5" s="816"/>
      <c r="F5" s="816"/>
      <c r="G5" s="816"/>
      <c r="H5" s="818"/>
      <c r="I5" s="524"/>
      <c r="J5" s="499"/>
      <c r="K5" s="501" t="s">
        <v>0</v>
      </c>
      <c r="L5" s="554" t="s">
        <v>694</v>
      </c>
      <c r="M5" s="555"/>
      <c r="N5" s="500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382"/>
      <c r="AC5" s="382"/>
      <c r="AD5" s="382"/>
      <c r="AE5" s="382"/>
      <c r="AF5" s="382"/>
      <c r="AG5" s="382"/>
      <c r="AH5" s="382"/>
      <c r="AI5" s="382"/>
      <c r="AJ5" s="382"/>
      <c r="AK5" s="382"/>
      <c r="AL5" s="382"/>
      <c r="AM5" s="382"/>
      <c r="AN5" s="382"/>
      <c r="AO5" s="382"/>
      <c r="AP5" s="382"/>
      <c r="AQ5" s="382"/>
      <c r="AR5" s="382"/>
      <c r="AS5" s="382"/>
      <c r="AT5" s="382"/>
      <c r="AU5" s="382"/>
      <c r="AV5" s="382"/>
      <c r="AW5" s="382"/>
      <c r="AX5" s="382"/>
      <c r="AY5" s="382"/>
      <c r="AZ5" s="382"/>
      <c r="BA5" s="382"/>
      <c r="BB5" s="382"/>
      <c r="BC5" s="382"/>
    </row>
    <row r="6" spans="1:55" ht="3" customHeight="1" x14ac:dyDescent="0.25">
      <c r="A6" s="317"/>
      <c r="B6" s="318"/>
      <c r="C6" s="318"/>
      <c r="D6" s="318"/>
      <c r="E6" s="318"/>
      <c r="F6" s="318"/>
      <c r="G6" s="318"/>
      <c r="H6" s="316"/>
      <c r="I6" s="115"/>
      <c r="J6" s="413"/>
      <c r="K6" s="631" t="s">
        <v>0</v>
      </c>
      <c r="L6" s="556" t="s">
        <v>695</v>
      </c>
      <c r="M6" s="557"/>
      <c r="N6" s="373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</row>
    <row r="7" spans="1:55" ht="6" customHeight="1" x14ac:dyDescent="0.25">
      <c r="A7" s="819" t="s">
        <v>2</v>
      </c>
      <c r="B7" s="819" t="s">
        <v>3</v>
      </c>
      <c r="C7" s="819" t="s">
        <v>889</v>
      </c>
      <c r="D7" s="821" t="s">
        <v>5</v>
      </c>
      <c r="E7" s="821" t="s">
        <v>6</v>
      </c>
      <c r="F7" s="821" t="s">
        <v>7</v>
      </c>
      <c r="G7" s="821" t="s">
        <v>8</v>
      </c>
      <c r="H7" s="823" t="s">
        <v>9</v>
      </c>
      <c r="I7" s="797" t="s">
        <v>10</v>
      </c>
      <c r="J7" s="413"/>
      <c r="K7" s="631"/>
      <c r="L7" s="556"/>
      <c r="M7" s="557"/>
      <c r="N7" s="373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ht="11.5" customHeight="1" x14ac:dyDescent="0.25">
      <c r="A8" s="820"/>
      <c r="B8" s="820"/>
      <c r="C8" s="820"/>
      <c r="D8" s="822"/>
      <c r="E8" s="822"/>
      <c r="F8" s="822"/>
      <c r="G8" s="822"/>
      <c r="H8" s="824"/>
      <c r="I8" s="798"/>
      <c r="J8" s="413"/>
      <c r="K8" s="244" t="s">
        <v>0</v>
      </c>
      <c r="L8" s="558" t="s">
        <v>696</v>
      </c>
      <c r="M8" s="559"/>
      <c r="N8" s="373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</row>
    <row r="9" spans="1:55" ht="21" customHeight="1" x14ac:dyDescent="0.25">
      <c r="A9" s="799" t="s">
        <v>685</v>
      </c>
      <c r="B9" s="799"/>
      <c r="C9" s="799"/>
      <c r="D9" s="799"/>
      <c r="E9" s="799"/>
      <c r="F9" s="799"/>
      <c r="G9" s="799"/>
      <c r="H9" s="799"/>
      <c r="I9" s="115"/>
      <c r="K9" s="615" t="s">
        <v>891</v>
      </c>
      <c r="L9" s="616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</row>
    <row r="10" spans="1:55" ht="24" customHeight="1" x14ac:dyDescent="0.25">
      <c r="A10" s="20"/>
      <c r="B10" s="599" t="s">
        <v>11</v>
      </c>
      <c r="C10" s="825" t="s">
        <v>12</v>
      </c>
      <c r="D10" s="304" t="s">
        <v>16</v>
      </c>
      <c r="E10" s="305" t="s">
        <v>14</v>
      </c>
      <c r="F10" s="306" t="s">
        <v>15</v>
      </c>
      <c r="G10" s="21">
        <v>44.94</v>
      </c>
      <c r="H10" s="22">
        <f t="shared" ref="H10:H20" si="0">G10*(1-$H$4)</f>
        <v>44.94</v>
      </c>
      <c r="I10" s="525">
        <f t="shared" ref="I10:I40" si="1">G10/1.2</f>
        <v>37.450000000000003</v>
      </c>
      <c r="J10" s="409"/>
      <c r="K10" s="333"/>
      <c r="L10" s="633"/>
      <c r="M10" s="11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</row>
    <row r="11" spans="1:55" ht="22" hidden="1" customHeight="1" x14ac:dyDescent="0.25">
      <c r="A11" s="23"/>
      <c r="B11" s="599"/>
      <c r="C11" s="825"/>
      <c r="D11" s="224" t="s">
        <v>13</v>
      </c>
      <c r="E11" s="25" t="s">
        <v>14</v>
      </c>
      <c r="F11" s="26" t="s">
        <v>15</v>
      </c>
      <c r="G11" s="27">
        <v>28.8</v>
      </c>
      <c r="H11" s="28">
        <f t="shared" si="0"/>
        <v>28.8</v>
      </c>
      <c r="I11" s="525">
        <f t="shared" si="1"/>
        <v>24</v>
      </c>
      <c r="J11" s="410"/>
      <c r="K11" s="320"/>
      <c r="L11" s="634"/>
      <c r="M11" s="11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</row>
    <row r="12" spans="1:55" ht="24" customHeight="1" x14ac:dyDescent="0.25">
      <c r="A12" s="30"/>
      <c r="B12" s="599"/>
      <c r="C12" s="800" t="s">
        <v>17</v>
      </c>
      <c r="D12" s="228" t="s">
        <v>18</v>
      </c>
      <c r="E12" s="229" t="s">
        <v>14</v>
      </c>
      <c r="F12" s="228" t="s">
        <v>15</v>
      </c>
      <c r="G12" s="231">
        <v>62.88</v>
      </c>
      <c r="H12" s="232">
        <f t="shared" si="0"/>
        <v>62.88</v>
      </c>
      <c r="I12" s="525">
        <f t="shared" si="1"/>
        <v>52.400000000000006</v>
      </c>
      <c r="J12" s="410"/>
      <c r="K12" s="281"/>
      <c r="L12" s="634"/>
      <c r="M12" s="11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</row>
    <row r="13" spans="1:55" ht="24" customHeight="1" x14ac:dyDescent="0.25">
      <c r="A13" s="31"/>
      <c r="B13" s="599"/>
      <c r="C13" s="800"/>
      <c r="D13" s="208" t="s">
        <v>20</v>
      </c>
      <c r="E13" s="312" t="s">
        <v>14</v>
      </c>
      <c r="F13" s="311" t="s">
        <v>15</v>
      </c>
      <c r="G13" s="206">
        <v>147.30000000000001</v>
      </c>
      <c r="H13" s="207">
        <f t="shared" si="0"/>
        <v>147.30000000000001</v>
      </c>
      <c r="I13" s="525">
        <f t="shared" si="1"/>
        <v>122.75000000000001</v>
      </c>
      <c r="J13" s="410"/>
      <c r="K13" s="337"/>
      <c r="L13" s="635"/>
      <c r="M13" s="11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</row>
    <row r="14" spans="1:55" ht="25" customHeight="1" x14ac:dyDescent="0.35">
      <c r="A14" s="20"/>
      <c r="B14" s="599" t="s">
        <v>21</v>
      </c>
      <c r="C14" s="388" t="s">
        <v>22</v>
      </c>
      <c r="D14" s="304" t="s">
        <v>16</v>
      </c>
      <c r="E14" s="305" t="s">
        <v>14</v>
      </c>
      <c r="F14" s="306" t="s">
        <v>15</v>
      </c>
      <c r="G14" s="21">
        <v>77.400000000000006</v>
      </c>
      <c r="H14" s="22">
        <f t="shared" si="0"/>
        <v>77.400000000000006</v>
      </c>
      <c r="I14" s="525">
        <f t="shared" si="1"/>
        <v>64.500000000000014</v>
      </c>
      <c r="J14" s="410"/>
      <c r="K14" s="333"/>
      <c r="L14" s="619"/>
      <c r="M14" s="11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</row>
    <row r="15" spans="1:55" ht="25" customHeight="1" x14ac:dyDescent="0.25">
      <c r="A15" s="30"/>
      <c r="B15" s="599"/>
      <c r="C15" s="800" t="s">
        <v>990</v>
      </c>
      <c r="D15" s="228" t="s">
        <v>18</v>
      </c>
      <c r="E15" s="229" t="s">
        <v>14</v>
      </c>
      <c r="F15" s="230" t="s">
        <v>19</v>
      </c>
      <c r="G15" s="231">
        <v>102.6</v>
      </c>
      <c r="H15" s="232">
        <f t="shared" si="0"/>
        <v>102.6</v>
      </c>
      <c r="I15" s="525">
        <f t="shared" si="1"/>
        <v>85.5</v>
      </c>
      <c r="J15" s="409"/>
      <c r="K15" s="281"/>
      <c r="L15" s="620"/>
      <c r="M15" s="11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</row>
    <row r="16" spans="1:55" ht="25" customHeight="1" x14ac:dyDescent="0.25">
      <c r="A16" s="31"/>
      <c r="B16" s="599"/>
      <c r="C16" s="800"/>
      <c r="D16" s="311" t="s">
        <v>20</v>
      </c>
      <c r="E16" s="312" t="s">
        <v>14</v>
      </c>
      <c r="F16" s="179" t="s">
        <v>19</v>
      </c>
      <c r="G16" s="206">
        <v>299.39999999999998</v>
      </c>
      <c r="H16" s="209">
        <f t="shared" si="0"/>
        <v>299.39999999999998</v>
      </c>
      <c r="I16" s="525">
        <f t="shared" si="1"/>
        <v>249.5</v>
      </c>
      <c r="J16" s="409"/>
      <c r="K16" s="346"/>
      <c r="L16" s="621"/>
      <c r="M16" s="11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</row>
    <row r="17" spans="1:55" ht="25" customHeight="1" x14ac:dyDescent="0.25">
      <c r="A17" s="35"/>
      <c r="B17" s="599" t="s">
        <v>23</v>
      </c>
      <c r="C17" s="387" t="s">
        <v>793</v>
      </c>
      <c r="D17" s="304" t="s">
        <v>16</v>
      </c>
      <c r="E17" s="305" t="s">
        <v>14</v>
      </c>
      <c r="F17" s="306" t="s">
        <v>15</v>
      </c>
      <c r="G17" s="21">
        <v>65.88</v>
      </c>
      <c r="H17" s="22">
        <f t="shared" si="0"/>
        <v>65.88</v>
      </c>
      <c r="I17" s="525">
        <f t="shared" si="1"/>
        <v>54.9</v>
      </c>
      <c r="J17" s="410"/>
      <c r="K17" s="333"/>
      <c r="L17" s="619"/>
      <c r="M17" s="11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</row>
    <row r="18" spans="1:55" ht="25" customHeight="1" x14ac:dyDescent="0.25">
      <c r="A18" s="30"/>
      <c r="B18" s="599"/>
      <c r="C18" s="800" t="s">
        <v>798</v>
      </c>
      <c r="D18" s="228" t="s">
        <v>18</v>
      </c>
      <c r="E18" s="229" t="s">
        <v>14</v>
      </c>
      <c r="F18" s="230" t="s">
        <v>19</v>
      </c>
      <c r="G18" s="231">
        <v>96.6</v>
      </c>
      <c r="H18" s="232">
        <f t="shared" si="0"/>
        <v>96.6</v>
      </c>
      <c r="I18" s="525">
        <f t="shared" si="1"/>
        <v>80.5</v>
      </c>
      <c r="K18" s="321"/>
      <c r="L18" s="620"/>
      <c r="M18" s="11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25" customHeight="1" x14ac:dyDescent="0.25">
      <c r="A19" s="31"/>
      <c r="B19" s="599"/>
      <c r="C19" s="800"/>
      <c r="D19" s="311" t="s">
        <v>20</v>
      </c>
      <c r="E19" s="312" t="s">
        <v>14</v>
      </c>
      <c r="F19" s="179" t="s">
        <v>19</v>
      </c>
      <c r="G19" s="206">
        <v>275.39999999999998</v>
      </c>
      <c r="H19" s="209">
        <f t="shared" si="0"/>
        <v>275.39999999999998</v>
      </c>
      <c r="I19" s="525">
        <f t="shared" si="1"/>
        <v>229.5</v>
      </c>
      <c r="K19" s="344"/>
      <c r="L19" s="621"/>
      <c r="M19" s="11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</row>
    <row r="20" spans="1:55" ht="30" customHeight="1" x14ac:dyDescent="0.25">
      <c r="A20" s="35"/>
      <c r="B20" s="599" t="s">
        <v>25</v>
      </c>
      <c r="C20" s="310" t="s">
        <v>794</v>
      </c>
      <c r="D20" s="801" t="s">
        <v>16</v>
      </c>
      <c r="E20" s="802" t="s">
        <v>14</v>
      </c>
      <c r="F20" s="804" t="s">
        <v>15</v>
      </c>
      <c r="G20" s="806">
        <v>89.94</v>
      </c>
      <c r="H20" s="808">
        <f t="shared" si="0"/>
        <v>89.94</v>
      </c>
      <c r="I20" s="632">
        <f t="shared" si="1"/>
        <v>74.95</v>
      </c>
      <c r="J20" s="545"/>
      <c r="K20" s="347"/>
      <c r="L20" s="547"/>
      <c r="M20" s="1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</row>
    <row r="21" spans="1:55" ht="30" customHeight="1" x14ac:dyDescent="0.25">
      <c r="A21" s="31"/>
      <c r="B21" s="599"/>
      <c r="C21" s="302" t="s">
        <v>799</v>
      </c>
      <c r="D21" s="761"/>
      <c r="E21" s="803"/>
      <c r="F21" s="805"/>
      <c r="G21" s="807"/>
      <c r="H21" s="809"/>
      <c r="I21" s="632"/>
      <c r="J21" s="545"/>
      <c r="K21" s="344"/>
      <c r="L21" s="548"/>
      <c r="M21" s="11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</row>
    <row r="22" spans="1:55" ht="25" customHeight="1" x14ac:dyDescent="0.25">
      <c r="A22" s="35"/>
      <c r="B22" s="599" t="s">
        <v>26</v>
      </c>
      <c r="C22" s="310" t="s">
        <v>27</v>
      </c>
      <c r="D22" s="801" t="s">
        <v>16</v>
      </c>
      <c r="E22" s="802" t="s">
        <v>14</v>
      </c>
      <c r="F22" s="804" t="s">
        <v>15</v>
      </c>
      <c r="G22" s="806">
        <v>92.64</v>
      </c>
      <c r="H22" s="808">
        <f t="shared" ref="H22:H40" si="2">G22*(1-$H$4)</f>
        <v>92.64</v>
      </c>
      <c r="I22" s="632">
        <f t="shared" si="1"/>
        <v>77.2</v>
      </c>
      <c r="J22" s="546"/>
      <c r="K22" s="625"/>
      <c r="L22" s="547"/>
      <c r="M22" s="11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</row>
    <row r="23" spans="1:55" ht="25" customHeight="1" x14ac:dyDescent="0.25">
      <c r="A23" s="31"/>
      <c r="B23" s="599"/>
      <c r="C23" s="302" t="s">
        <v>29</v>
      </c>
      <c r="D23" s="761"/>
      <c r="E23" s="803"/>
      <c r="F23" s="805"/>
      <c r="G23" s="807"/>
      <c r="H23" s="809"/>
      <c r="I23" s="632"/>
      <c r="J23" s="546"/>
      <c r="K23" s="626"/>
      <c r="L23" s="548"/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</row>
    <row r="24" spans="1:55" ht="22" customHeight="1" x14ac:dyDescent="0.35">
      <c r="A24" s="35"/>
      <c r="B24" s="599" t="s">
        <v>30</v>
      </c>
      <c r="C24" s="309" t="s">
        <v>31</v>
      </c>
      <c r="D24" s="304" t="s">
        <v>16</v>
      </c>
      <c r="E24" s="305" t="s">
        <v>14</v>
      </c>
      <c r="F24" s="306" t="s">
        <v>15</v>
      </c>
      <c r="G24" s="21">
        <v>91.8</v>
      </c>
      <c r="H24" s="22">
        <f t="shared" si="2"/>
        <v>91.8</v>
      </c>
      <c r="I24" s="525">
        <f t="shared" si="1"/>
        <v>76.5</v>
      </c>
      <c r="J24" s="410"/>
      <c r="K24" s="333"/>
      <c r="L24" s="547"/>
      <c r="M24" s="11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spans="1:55" ht="22" customHeight="1" x14ac:dyDescent="0.25">
      <c r="A25" s="30"/>
      <c r="B25" s="599"/>
      <c r="C25" s="800" t="s">
        <v>800</v>
      </c>
      <c r="D25" s="228" t="s">
        <v>18</v>
      </c>
      <c r="E25" s="229" t="s">
        <v>14</v>
      </c>
      <c r="F25" s="230" t="s">
        <v>19</v>
      </c>
      <c r="G25" s="231">
        <v>117</v>
      </c>
      <c r="H25" s="232">
        <f t="shared" si="2"/>
        <v>117</v>
      </c>
      <c r="I25" s="525">
        <f t="shared" ref="I25" si="3">G25/1.2</f>
        <v>97.5</v>
      </c>
      <c r="J25" s="409"/>
      <c r="K25" s="281"/>
      <c r="L25" s="572"/>
      <c r="M25" s="11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spans="1:55" ht="22" customHeight="1" x14ac:dyDescent="0.25">
      <c r="A26" s="31"/>
      <c r="B26" s="599"/>
      <c r="C26" s="800"/>
      <c r="D26" s="37" t="s">
        <v>711</v>
      </c>
      <c r="E26" s="312" t="s">
        <v>14</v>
      </c>
      <c r="F26" s="179" t="s">
        <v>19</v>
      </c>
      <c r="G26" s="206">
        <v>198</v>
      </c>
      <c r="H26" s="209">
        <f t="shared" si="2"/>
        <v>198</v>
      </c>
      <c r="I26" s="525">
        <f t="shared" si="1"/>
        <v>165</v>
      </c>
      <c r="K26" s="348"/>
      <c r="L26" s="548"/>
      <c r="M26" s="11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</row>
    <row r="27" spans="1:55" ht="30" customHeight="1" x14ac:dyDescent="0.25">
      <c r="A27" s="35"/>
      <c r="B27" s="599" t="s">
        <v>32</v>
      </c>
      <c r="C27" s="310" t="s">
        <v>33</v>
      </c>
      <c r="D27" s="304" t="s">
        <v>16</v>
      </c>
      <c r="E27" s="305" t="s">
        <v>14</v>
      </c>
      <c r="F27" s="306" t="s">
        <v>15</v>
      </c>
      <c r="G27" s="21">
        <v>71.099999999999994</v>
      </c>
      <c r="H27" s="22">
        <f t="shared" si="2"/>
        <v>71.099999999999994</v>
      </c>
      <c r="I27" s="525">
        <f t="shared" si="1"/>
        <v>59.25</v>
      </c>
      <c r="J27" s="410"/>
      <c r="K27" s="333"/>
      <c r="L27" s="547"/>
      <c r="M27" s="11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</row>
    <row r="28" spans="1:55" ht="30" customHeight="1" x14ac:dyDescent="0.25">
      <c r="A28" s="31"/>
      <c r="B28" s="599"/>
      <c r="C28" s="313" t="s">
        <v>877</v>
      </c>
      <c r="D28" s="311" t="s">
        <v>20</v>
      </c>
      <c r="E28" s="312" t="s">
        <v>14</v>
      </c>
      <c r="F28" s="179" t="s">
        <v>19</v>
      </c>
      <c r="G28" s="206">
        <v>282</v>
      </c>
      <c r="H28" s="209">
        <f t="shared" si="2"/>
        <v>282</v>
      </c>
      <c r="I28" s="525">
        <f t="shared" si="1"/>
        <v>235</v>
      </c>
      <c r="J28" s="409"/>
      <c r="K28" s="348"/>
      <c r="L28" s="548"/>
      <c r="M28" s="11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</row>
    <row r="29" spans="1:55" ht="22" hidden="1" customHeight="1" x14ac:dyDescent="0.35">
      <c r="A29" s="35"/>
      <c r="B29" s="599" t="s">
        <v>34</v>
      </c>
      <c r="C29" s="309" t="s">
        <v>35</v>
      </c>
      <c r="D29" s="304" t="s">
        <v>13</v>
      </c>
      <c r="E29" s="305" t="s">
        <v>14</v>
      </c>
      <c r="F29" s="33" t="s">
        <v>15</v>
      </c>
      <c r="G29" s="21"/>
      <c r="H29" s="22">
        <f t="shared" si="2"/>
        <v>0</v>
      </c>
      <c r="I29" s="525">
        <f t="shared" si="1"/>
        <v>0</v>
      </c>
      <c r="K29" s="321"/>
      <c r="L29" s="323"/>
      <c r="M29" s="11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ht="22" hidden="1" customHeight="1" x14ac:dyDescent="0.25">
      <c r="A30" s="30"/>
      <c r="B30" s="599"/>
      <c r="C30" s="800" t="s">
        <v>36</v>
      </c>
      <c r="D30" s="24" t="s">
        <v>16</v>
      </c>
      <c r="E30" s="25" t="s">
        <v>14</v>
      </c>
      <c r="F30" s="36" t="s">
        <v>19</v>
      </c>
      <c r="G30" s="27"/>
      <c r="H30" s="28">
        <f t="shared" si="2"/>
        <v>0</v>
      </c>
      <c r="I30" s="525">
        <f t="shared" si="1"/>
        <v>0</v>
      </c>
      <c r="K30" s="321"/>
      <c r="L30" s="323"/>
      <c r="M30" s="11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ht="22" hidden="1" customHeight="1" x14ac:dyDescent="0.25">
      <c r="A31" s="31"/>
      <c r="B31" s="599"/>
      <c r="C31" s="800"/>
      <c r="D31" s="284" t="s">
        <v>37</v>
      </c>
      <c r="E31" s="285" t="s">
        <v>14</v>
      </c>
      <c r="F31" s="286" t="s">
        <v>19</v>
      </c>
      <c r="G31" s="32"/>
      <c r="H31" s="34">
        <f t="shared" si="2"/>
        <v>0</v>
      </c>
      <c r="I31" s="525">
        <f t="shared" si="1"/>
        <v>0</v>
      </c>
      <c r="K31" s="321"/>
      <c r="L31" s="323"/>
      <c r="M31" s="11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30" customHeight="1" x14ac:dyDescent="0.25">
      <c r="A32" s="35"/>
      <c r="B32" s="599" t="s">
        <v>38</v>
      </c>
      <c r="C32" s="310" t="s">
        <v>795</v>
      </c>
      <c r="D32" s="801" t="s">
        <v>16</v>
      </c>
      <c r="E32" s="802" t="s">
        <v>14</v>
      </c>
      <c r="F32" s="804" t="s">
        <v>15</v>
      </c>
      <c r="G32" s="806">
        <v>92.7</v>
      </c>
      <c r="H32" s="808">
        <f t="shared" si="2"/>
        <v>92.7</v>
      </c>
      <c r="I32" s="632">
        <f t="shared" si="1"/>
        <v>77.25</v>
      </c>
      <c r="J32" s="545"/>
      <c r="K32" s="347"/>
      <c r="L32" s="547"/>
      <c r="M32" s="11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spans="1:55" ht="30" customHeight="1" x14ac:dyDescent="0.25">
      <c r="A33" s="31"/>
      <c r="B33" s="599"/>
      <c r="C33" s="38" t="s">
        <v>801</v>
      </c>
      <c r="D33" s="761"/>
      <c r="E33" s="803"/>
      <c r="F33" s="805"/>
      <c r="G33" s="807"/>
      <c r="H33" s="809"/>
      <c r="I33" s="632"/>
      <c r="J33" s="545"/>
      <c r="K33" s="339"/>
      <c r="L33" s="548"/>
      <c r="M33" s="11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spans="1:55" ht="30" customHeight="1" x14ac:dyDescent="0.3">
      <c r="A34" s="35"/>
      <c r="B34" s="599" t="s">
        <v>39</v>
      </c>
      <c r="C34" s="309" t="s">
        <v>802</v>
      </c>
      <c r="D34" s="801" t="s">
        <v>16</v>
      </c>
      <c r="E34" s="802" t="s">
        <v>14</v>
      </c>
      <c r="F34" s="812" t="s">
        <v>19</v>
      </c>
      <c r="G34" s="806">
        <v>115.8</v>
      </c>
      <c r="H34" s="808">
        <f t="shared" si="2"/>
        <v>115.8</v>
      </c>
      <c r="I34" s="632">
        <f t="shared" si="1"/>
        <v>96.5</v>
      </c>
      <c r="J34" s="545"/>
      <c r="K34" s="347"/>
      <c r="L34" s="547"/>
      <c r="M34" s="11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spans="1:55" ht="30" customHeight="1" x14ac:dyDescent="0.25">
      <c r="A35" s="31"/>
      <c r="B35" s="599"/>
      <c r="C35" s="302" t="s">
        <v>803</v>
      </c>
      <c r="D35" s="761"/>
      <c r="E35" s="803"/>
      <c r="F35" s="813"/>
      <c r="G35" s="807"/>
      <c r="H35" s="809"/>
      <c r="I35" s="632"/>
      <c r="J35" s="545"/>
      <c r="K35" s="339"/>
      <c r="L35" s="548"/>
      <c r="M35" s="11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spans="1:55" ht="30" customHeight="1" x14ac:dyDescent="0.25">
      <c r="A36" s="35"/>
      <c r="B36" s="599" t="s">
        <v>40</v>
      </c>
      <c r="C36" s="39" t="s">
        <v>804</v>
      </c>
      <c r="D36" s="304" t="s">
        <v>16</v>
      </c>
      <c r="E36" s="305" t="s">
        <v>14</v>
      </c>
      <c r="F36" s="306" t="s">
        <v>15</v>
      </c>
      <c r="G36" s="21">
        <v>98.7</v>
      </c>
      <c r="H36" s="22">
        <f t="shared" si="2"/>
        <v>98.7</v>
      </c>
      <c r="I36" s="525">
        <f t="shared" si="1"/>
        <v>82.25</v>
      </c>
      <c r="J36" s="410"/>
      <c r="K36" s="333"/>
      <c r="L36" s="547"/>
      <c r="M36" s="11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spans="1:55" ht="30" customHeight="1" x14ac:dyDescent="0.25">
      <c r="A37" s="31"/>
      <c r="B37" s="599"/>
      <c r="C37" s="385"/>
      <c r="D37" s="277" t="s">
        <v>18</v>
      </c>
      <c r="E37" s="278" t="s">
        <v>14</v>
      </c>
      <c r="F37" s="290" t="s">
        <v>19</v>
      </c>
      <c r="G37" s="279">
        <v>152.4</v>
      </c>
      <c r="H37" s="280">
        <f t="shared" si="2"/>
        <v>152.4</v>
      </c>
      <c r="I37" s="525">
        <f t="shared" si="1"/>
        <v>127.00000000000001</v>
      </c>
      <c r="J37" s="409"/>
      <c r="K37" s="346"/>
      <c r="L37" s="548"/>
      <c r="M37" s="11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spans="1:55" ht="30" customHeight="1" x14ac:dyDescent="0.25">
      <c r="A38" s="35"/>
      <c r="B38" s="780" t="s">
        <v>41</v>
      </c>
      <c r="C38" s="310" t="s">
        <v>796</v>
      </c>
      <c r="D38" s="304" t="s">
        <v>16</v>
      </c>
      <c r="E38" s="305" t="s">
        <v>14</v>
      </c>
      <c r="F38" s="306" t="s">
        <v>15</v>
      </c>
      <c r="G38" s="307">
        <v>81.900000000000006</v>
      </c>
      <c r="H38" s="308">
        <f t="shared" si="2"/>
        <v>81.900000000000006</v>
      </c>
      <c r="I38" s="525">
        <f t="shared" si="1"/>
        <v>68.250000000000014</v>
      </c>
      <c r="J38" s="410"/>
      <c r="K38" s="333"/>
      <c r="L38" s="547"/>
      <c r="M38" s="11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 ht="30" customHeight="1" x14ac:dyDescent="0.25">
      <c r="A39" s="30"/>
      <c r="B39" s="780"/>
      <c r="C39" s="302" t="s">
        <v>805</v>
      </c>
      <c r="D39" s="228" t="s">
        <v>18</v>
      </c>
      <c r="E39" s="229" t="s">
        <v>14</v>
      </c>
      <c r="F39" s="230" t="s">
        <v>19</v>
      </c>
      <c r="G39" s="231">
        <v>110.7</v>
      </c>
      <c r="H39" s="232">
        <f t="shared" si="2"/>
        <v>110.7</v>
      </c>
      <c r="I39" s="525">
        <f t="shared" si="1"/>
        <v>92.25</v>
      </c>
      <c r="J39" s="409"/>
      <c r="K39" s="339"/>
      <c r="L39" s="548"/>
      <c r="M39" s="11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 ht="30" customHeight="1" x14ac:dyDescent="0.25">
      <c r="A40" s="35"/>
      <c r="B40" s="599" t="s">
        <v>42</v>
      </c>
      <c r="C40" s="39" t="s">
        <v>806</v>
      </c>
      <c r="D40" s="593" t="s">
        <v>16</v>
      </c>
      <c r="E40" s="594" t="s">
        <v>14</v>
      </c>
      <c r="F40" s="812" t="s">
        <v>19</v>
      </c>
      <c r="G40" s="810">
        <v>122.4</v>
      </c>
      <c r="H40" s="811">
        <f t="shared" si="2"/>
        <v>122.4</v>
      </c>
      <c r="I40" s="632">
        <f t="shared" si="1"/>
        <v>102.00000000000001</v>
      </c>
      <c r="J40" s="545"/>
      <c r="K40" s="826"/>
      <c r="L40" s="617"/>
      <c r="M40" s="11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 ht="25" customHeight="1" x14ac:dyDescent="0.25">
      <c r="A41" s="31"/>
      <c r="B41" s="599"/>
      <c r="C41" s="302" t="s">
        <v>807</v>
      </c>
      <c r="D41" s="593"/>
      <c r="E41" s="594"/>
      <c r="F41" s="813"/>
      <c r="G41" s="810"/>
      <c r="H41" s="811"/>
      <c r="I41" s="632"/>
      <c r="J41" s="545"/>
      <c r="K41" s="827"/>
      <c r="L41" s="618"/>
      <c r="M41" s="11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 ht="30" customHeight="1" x14ac:dyDescent="0.25">
      <c r="A42" s="35"/>
      <c r="B42" s="599" t="s">
        <v>43</v>
      </c>
      <c r="C42" s="39" t="s">
        <v>797</v>
      </c>
      <c r="D42" s="593" t="s">
        <v>16</v>
      </c>
      <c r="E42" s="594" t="s">
        <v>14</v>
      </c>
      <c r="F42" s="766" t="s">
        <v>15</v>
      </c>
      <c r="G42" s="810">
        <v>105.9</v>
      </c>
      <c r="H42" s="811">
        <f>G42*(1-$H$4)</f>
        <v>105.9</v>
      </c>
      <c r="I42" s="632">
        <f>G42/1.2</f>
        <v>88.250000000000014</v>
      </c>
      <c r="J42" s="546"/>
      <c r="K42" s="758"/>
      <c r="L42" s="547"/>
      <c r="M42" s="11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 ht="25" customHeight="1" x14ac:dyDescent="0.25">
      <c r="A43" s="31"/>
      <c r="B43" s="599"/>
      <c r="C43" s="302" t="s">
        <v>808</v>
      </c>
      <c r="D43" s="593"/>
      <c r="E43" s="594"/>
      <c r="F43" s="766"/>
      <c r="G43" s="810"/>
      <c r="H43" s="811"/>
      <c r="I43" s="632"/>
      <c r="J43" s="546"/>
      <c r="K43" s="759"/>
      <c r="L43" s="548"/>
      <c r="M43" s="11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 ht="18" customHeight="1" x14ac:dyDescent="0.35">
      <c r="A44" s="30"/>
      <c r="B44" s="733" t="s">
        <v>48</v>
      </c>
      <c r="C44" s="43" t="s">
        <v>49</v>
      </c>
      <c r="D44" s="44" t="s">
        <v>13</v>
      </c>
      <c r="E44" s="45" t="s">
        <v>14</v>
      </c>
      <c r="F44" s="251" t="s">
        <v>15</v>
      </c>
      <c r="G44" s="46">
        <v>59.76</v>
      </c>
      <c r="H44" s="47">
        <f>G44*(1-$H$4)</f>
        <v>59.76</v>
      </c>
      <c r="I44" s="525">
        <f>G44/1.2</f>
        <v>49.8</v>
      </c>
      <c r="K44" s="345"/>
      <c r="L44" s="547"/>
      <c r="M44" s="11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 ht="18" customHeight="1" x14ac:dyDescent="0.25">
      <c r="A45" s="30"/>
      <c r="B45" s="733"/>
      <c r="C45" s="800" t="s">
        <v>50</v>
      </c>
      <c r="D45" s="233" t="s">
        <v>51</v>
      </c>
      <c r="E45" s="234" t="s">
        <v>14</v>
      </c>
      <c r="F45" s="235" t="s">
        <v>19</v>
      </c>
      <c r="G45" s="236">
        <v>79.56</v>
      </c>
      <c r="H45" s="237">
        <f>G45*(1-$H$4)</f>
        <v>79.56</v>
      </c>
      <c r="I45" s="525">
        <f>G45/1.2</f>
        <v>66.300000000000011</v>
      </c>
      <c r="K45" s="322"/>
      <c r="L45" s="572"/>
      <c r="M45" s="11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 ht="18" customHeight="1" x14ac:dyDescent="0.25">
      <c r="A46" s="31"/>
      <c r="B46" s="733"/>
      <c r="C46" s="800"/>
      <c r="D46" s="177" t="s">
        <v>20</v>
      </c>
      <c r="E46" s="312" t="s">
        <v>14</v>
      </c>
      <c r="F46" s="179" t="s">
        <v>19</v>
      </c>
      <c r="G46" s="398">
        <v>226.2</v>
      </c>
      <c r="H46" s="399">
        <f>G46*(1-$H$4)</f>
        <v>226.2</v>
      </c>
      <c r="I46" s="526">
        <f>G46/1.2</f>
        <v>188.5</v>
      </c>
      <c r="K46" s="344"/>
      <c r="L46" s="548"/>
      <c r="M46" s="11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 ht="23" customHeight="1" x14ac:dyDescent="0.25">
      <c r="A47" s="35"/>
      <c r="B47" s="599" t="s">
        <v>53</v>
      </c>
      <c r="C47" s="310" t="s">
        <v>54</v>
      </c>
      <c r="D47" s="754" t="s">
        <v>13</v>
      </c>
      <c r="E47" s="834" t="s">
        <v>14</v>
      </c>
      <c r="F47" s="836" t="s">
        <v>15</v>
      </c>
      <c r="G47" s="658">
        <v>106.8</v>
      </c>
      <c r="H47" s="828">
        <f>G47*(1-$H$4)</f>
        <v>106.8</v>
      </c>
      <c r="I47" s="632">
        <f>G47/1.2</f>
        <v>89</v>
      </c>
      <c r="J47" s="545"/>
      <c r="K47" s="627"/>
      <c r="L47" s="547"/>
      <c r="M47" s="11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 ht="23" customHeight="1" x14ac:dyDescent="0.25">
      <c r="A48" s="31"/>
      <c r="B48" s="599"/>
      <c r="C48" s="302" t="s">
        <v>52</v>
      </c>
      <c r="D48" s="754"/>
      <c r="E48" s="834"/>
      <c r="F48" s="836"/>
      <c r="G48" s="658"/>
      <c r="H48" s="828"/>
      <c r="I48" s="632"/>
      <c r="J48" s="545"/>
      <c r="K48" s="628"/>
      <c r="L48" s="548"/>
      <c r="M48" s="11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 ht="23" customHeight="1" x14ac:dyDescent="0.25">
      <c r="A49" s="35"/>
      <c r="B49" s="599" t="s">
        <v>55</v>
      </c>
      <c r="C49" s="310" t="s">
        <v>56</v>
      </c>
      <c r="D49" s="754" t="s">
        <v>13</v>
      </c>
      <c r="E49" s="834" t="s">
        <v>14</v>
      </c>
      <c r="F49" s="836" t="s">
        <v>15</v>
      </c>
      <c r="G49" s="658">
        <v>93.9</v>
      </c>
      <c r="H49" s="828">
        <f>G49*(1-$H$4)</f>
        <v>93.9</v>
      </c>
      <c r="I49" s="632">
        <f>G49/1.2</f>
        <v>78.250000000000014</v>
      </c>
      <c r="J49" s="545"/>
      <c r="K49" s="343"/>
      <c r="L49" s="547"/>
      <c r="M49" s="11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 ht="23" customHeight="1" x14ac:dyDescent="0.25">
      <c r="A50" s="31"/>
      <c r="B50" s="599"/>
      <c r="C50" s="302" t="s">
        <v>57</v>
      </c>
      <c r="D50" s="754"/>
      <c r="E50" s="834"/>
      <c r="F50" s="836"/>
      <c r="G50" s="658"/>
      <c r="H50" s="828"/>
      <c r="I50" s="632"/>
      <c r="J50" s="545"/>
      <c r="K50" s="344"/>
      <c r="L50" s="548"/>
      <c r="M50" s="11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 ht="23" customHeight="1" x14ac:dyDescent="0.25">
      <c r="A51" s="35"/>
      <c r="B51" s="599" t="s">
        <v>58</v>
      </c>
      <c r="C51" s="310" t="s">
        <v>792</v>
      </c>
      <c r="D51" s="754" t="s">
        <v>13</v>
      </c>
      <c r="E51" s="834" t="s">
        <v>14</v>
      </c>
      <c r="F51" s="835" t="s">
        <v>19</v>
      </c>
      <c r="G51" s="658">
        <v>104.4</v>
      </c>
      <c r="H51" s="828">
        <f>G51*(1-$H$4)</f>
        <v>104.4</v>
      </c>
      <c r="I51" s="632">
        <f>G51/1.2</f>
        <v>87.000000000000014</v>
      </c>
      <c r="J51" s="545"/>
      <c r="K51" s="627"/>
      <c r="L51" s="547"/>
      <c r="M51" s="11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 ht="23" customHeight="1" x14ac:dyDescent="0.25">
      <c r="A52" s="31"/>
      <c r="B52" s="599"/>
      <c r="C52" s="302" t="s">
        <v>890</v>
      </c>
      <c r="D52" s="754"/>
      <c r="E52" s="834"/>
      <c r="F52" s="835"/>
      <c r="G52" s="658"/>
      <c r="H52" s="828"/>
      <c r="I52" s="632"/>
      <c r="J52" s="545"/>
      <c r="K52" s="628"/>
      <c r="L52" s="548"/>
      <c r="M52" s="11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 ht="27" customHeight="1" x14ac:dyDescent="0.25">
      <c r="A53" s="35"/>
      <c r="B53" s="599" t="s">
        <v>59</v>
      </c>
      <c r="C53" s="310" t="s">
        <v>60</v>
      </c>
      <c r="D53" s="304" t="s">
        <v>16</v>
      </c>
      <c r="E53" s="305" t="s">
        <v>14</v>
      </c>
      <c r="F53" s="306" t="s">
        <v>15</v>
      </c>
      <c r="G53" s="21">
        <v>30.66</v>
      </c>
      <c r="H53" s="22">
        <f>G53*(1-$H$4)</f>
        <v>30.66</v>
      </c>
      <c r="I53" s="525">
        <f>G53/1.2</f>
        <v>25.55</v>
      </c>
      <c r="J53" s="410"/>
      <c r="K53" s="320"/>
      <c r="L53" s="572"/>
      <c r="M53" s="11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 ht="27" customHeight="1" x14ac:dyDescent="0.25">
      <c r="A54" s="31"/>
      <c r="B54" s="599"/>
      <c r="C54" s="302" t="s">
        <v>61</v>
      </c>
      <c r="D54" s="225" t="s">
        <v>18</v>
      </c>
      <c r="E54" s="278" t="s">
        <v>14</v>
      </c>
      <c r="F54" s="290" t="s">
        <v>19</v>
      </c>
      <c r="G54" s="226">
        <v>48.3</v>
      </c>
      <c r="H54" s="227">
        <f>G54*(1-$H$4)</f>
        <v>48.3</v>
      </c>
      <c r="I54" s="525">
        <f>G54/1.2</f>
        <v>40.25</v>
      </c>
      <c r="J54" s="410"/>
      <c r="K54" s="322"/>
      <c r="L54" s="572"/>
      <c r="M54" s="11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 ht="15" customHeight="1" x14ac:dyDescent="0.25">
      <c r="A55" s="729" t="s">
        <v>62</v>
      </c>
      <c r="B55" s="729"/>
      <c r="C55" s="729"/>
      <c r="D55" s="729"/>
      <c r="E55" s="729"/>
      <c r="F55" s="729"/>
      <c r="G55" s="729"/>
      <c r="H55" s="729"/>
      <c r="I55" s="527"/>
      <c r="K55" s="218"/>
      <c r="L55" s="212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4"/>
      <c r="AZ55" s="324"/>
      <c r="BA55" s="324"/>
      <c r="BB55" s="324"/>
      <c r="BC55" s="324"/>
    </row>
    <row r="56" spans="1:55" s="328" customFormat="1" ht="15" customHeight="1" x14ac:dyDescent="0.25">
      <c r="A56" s="729" t="s">
        <v>892</v>
      </c>
      <c r="B56" s="729"/>
      <c r="C56" s="729"/>
      <c r="D56" s="729"/>
      <c r="E56" s="729"/>
      <c r="F56" s="729"/>
      <c r="G56" s="729"/>
      <c r="H56" s="729"/>
      <c r="I56" s="528"/>
      <c r="J56" s="414"/>
      <c r="K56" s="326"/>
      <c r="L56" s="327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  <c r="BB56" s="170"/>
      <c r="BC56" s="170"/>
    </row>
    <row r="57" spans="1:55" ht="15" customHeight="1" x14ac:dyDescent="0.25">
      <c r="A57" s="48"/>
      <c r="B57" s="48"/>
      <c r="C57" s="48"/>
      <c r="D57" s="48"/>
      <c r="E57" s="48"/>
      <c r="F57" s="48"/>
      <c r="G57" s="48"/>
      <c r="H57" s="48"/>
      <c r="I57" s="528"/>
      <c r="K57" s="219"/>
      <c r="L57" s="214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  <c r="AH57" s="325"/>
      <c r="AI57" s="325"/>
      <c r="AJ57" s="325"/>
      <c r="AK57" s="325"/>
      <c r="AL57" s="325"/>
      <c r="AM57" s="325"/>
      <c r="AN57" s="325"/>
      <c r="AO57" s="325"/>
      <c r="AP57" s="325"/>
      <c r="AQ57" s="325"/>
      <c r="AR57" s="325"/>
      <c r="AS57" s="325"/>
      <c r="AT57" s="325"/>
      <c r="AU57" s="325"/>
      <c r="AV57" s="325"/>
      <c r="AW57" s="325"/>
      <c r="AX57" s="325"/>
      <c r="AY57" s="325"/>
      <c r="AZ57" s="325"/>
      <c r="BA57" s="325"/>
      <c r="BB57" s="325"/>
      <c r="BC57" s="325"/>
    </row>
    <row r="58" spans="1:55" ht="21" customHeight="1" x14ac:dyDescent="0.25">
      <c r="A58" s="833" t="s">
        <v>63</v>
      </c>
      <c r="B58" s="833"/>
      <c r="C58" s="833"/>
      <c r="D58" s="833"/>
      <c r="E58" s="833"/>
      <c r="F58" s="833"/>
      <c r="G58" s="833"/>
      <c r="H58" s="833"/>
      <c r="I58" s="528"/>
      <c r="K58" s="615" t="s">
        <v>891</v>
      </c>
      <c r="L58" s="616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 ht="18" customHeight="1" x14ac:dyDescent="0.35">
      <c r="A59" s="49"/>
      <c r="B59" s="599" t="s">
        <v>64</v>
      </c>
      <c r="C59" s="309" t="s">
        <v>65</v>
      </c>
      <c r="D59" s="593" t="s">
        <v>66</v>
      </c>
      <c r="E59" s="594" t="s">
        <v>14</v>
      </c>
      <c r="F59" s="766" t="s">
        <v>15</v>
      </c>
      <c r="G59" s="747">
        <v>23.7</v>
      </c>
      <c r="H59" s="609">
        <f>G59*(1-$H$4)</f>
        <v>23.7</v>
      </c>
      <c r="I59" s="585">
        <f>G59/1.2</f>
        <v>19.75</v>
      </c>
      <c r="J59" s="545"/>
      <c r="K59" s="627"/>
      <c r="L59" s="6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 ht="24" customHeight="1" x14ac:dyDescent="0.25">
      <c r="A60" s="49"/>
      <c r="B60" s="599"/>
      <c r="C60" s="299" t="s">
        <v>67</v>
      </c>
      <c r="D60" s="593"/>
      <c r="E60" s="594"/>
      <c r="F60" s="766"/>
      <c r="G60" s="747"/>
      <c r="H60" s="609"/>
      <c r="I60" s="585"/>
      <c r="J60" s="545"/>
      <c r="K60" s="624"/>
      <c r="L60" s="614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 ht="18" customHeight="1" x14ac:dyDescent="0.35">
      <c r="A61" s="49"/>
      <c r="B61" s="599" t="s">
        <v>68</v>
      </c>
      <c r="C61" s="309" t="s">
        <v>69</v>
      </c>
      <c r="D61" s="593" t="s">
        <v>66</v>
      </c>
      <c r="E61" s="594" t="s">
        <v>14</v>
      </c>
      <c r="F61" s="766" t="s">
        <v>15</v>
      </c>
      <c r="G61" s="747">
        <v>25.5</v>
      </c>
      <c r="H61" s="609">
        <f>G61*(1-$H$4)</f>
        <v>25.5</v>
      </c>
      <c r="I61" s="585">
        <f>G61/1.2</f>
        <v>21.25</v>
      </c>
      <c r="J61" s="545"/>
      <c r="K61" s="624"/>
      <c r="L61" s="614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 ht="24" customHeight="1" x14ac:dyDescent="0.25">
      <c r="A62" s="49"/>
      <c r="B62" s="599"/>
      <c r="C62" s="299" t="s">
        <v>70</v>
      </c>
      <c r="D62" s="593"/>
      <c r="E62" s="594"/>
      <c r="F62" s="766"/>
      <c r="G62" s="747"/>
      <c r="H62" s="609"/>
      <c r="I62" s="585"/>
      <c r="J62" s="545"/>
      <c r="K62" s="624"/>
      <c r="L62" s="614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 ht="18" customHeight="1" x14ac:dyDescent="0.35">
      <c r="A63" s="49"/>
      <c r="B63" s="599" t="s">
        <v>71</v>
      </c>
      <c r="C63" s="309" t="s">
        <v>72</v>
      </c>
      <c r="D63" s="593" t="s">
        <v>66</v>
      </c>
      <c r="E63" s="594" t="s">
        <v>14</v>
      </c>
      <c r="F63" s="766" t="s">
        <v>15</v>
      </c>
      <c r="G63" s="747">
        <v>27.6</v>
      </c>
      <c r="H63" s="609">
        <f>G63*(1-$H$4)</f>
        <v>27.6</v>
      </c>
      <c r="I63" s="585">
        <f>G63/1.2</f>
        <v>23.000000000000004</v>
      </c>
      <c r="J63" s="545"/>
      <c r="K63" s="624"/>
      <c r="L63" s="614"/>
      <c r="M63" s="380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 ht="24" customHeight="1" x14ac:dyDescent="0.25">
      <c r="A64" s="49"/>
      <c r="B64" s="599"/>
      <c r="C64" s="299" t="s">
        <v>73</v>
      </c>
      <c r="D64" s="593"/>
      <c r="E64" s="594"/>
      <c r="F64" s="766"/>
      <c r="G64" s="747"/>
      <c r="H64" s="609"/>
      <c r="I64" s="585"/>
      <c r="J64" s="545"/>
      <c r="K64" s="624"/>
      <c r="L64" s="614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55" ht="18" customHeight="1" x14ac:dyDescent="0.35">
      <c r="A65" s="49"/>
      <c r="B65" s="733" t="s">
        <v>74</v>
      </c>
      <c r="C65" s="43" t="s">
        <v>75</v>
      </c>
      <c r="D65" s="587" t="s">
        <v>66</v>
      </c>
      <c r="E65" s="588" t="s">
        <v>14</v>
      </c>
      <c r="F65" s="771" t="s">
        <v>15</v>
      </c>
      <c r="G65" s="744">
        <v>32.4</v>
      </c>
      <c r="H65" s="745">
        <f>G65*(1-$H$4)</f>
        <v>32.4</v>
      </c>
      <c r="I65" s="585">
        <f>G65/1.2</f>
        <v>27</v>
      </c>
      <c r="J65" s="545"/>
      <c r="K65" s="624"/>
      <c r="L65" s="614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55" ht="24" customHeight="1" x14ac:dyDescent="0.25">
      <c r="A66" s="50"/>
      <c r="B66" s="733"/>
      <c r="C66" s="299" t="s">
        <v>76</v>
      </c>
      <c r="D66" s="587"/>
      <c r="E66" s="588"/>
      <c r="F66" s="771"/>
      <c r="G66" s="744"/>
      <c r="H66" s="745"/>
      <c r="I66" s="585"/>
      <c r="J66" s="545"/>
      <c r="K66" s="628"/>
      <c r="L66" s="61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55" ht="17" customHeight="1" x14ac:dyDescent="0.25">
      <c r="A67" s="49"/>
      <c r="B67" s="599" t="s">
        <v>77</v>
      </c>
      <c r="C67" s="51" t="s">
        <v>78</v>
      </c>
      <c r="D67" s="593" t="s">
        <v>66</v>
      </c>
      <c r="E67" s="594" t="s">
        <v>14</v>
      </c>
      <c r="F67" s="766" t="s">
        <v>15</v>
      </c>
      <c r="G67" s="747">
        <v>14.94</v>
      </c>
      <c r="H67" s="609">
        <f>G67*(1-$H$4)</f>
        <v>14.94</v>
      </c>
      <c r="I67" s="585">
        <f>G67/1.2</f>
        <v>12.45</v>
      </c>
      <c r="J67" s="545"/>
      <c r="K67" s="622"/>
      <c r="L67" s="6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spans="1:55" ht="22" customHeight="1" x14ac:dyDescent="0.25">
      <c r="A68" s="49"/>
      <c r="B68" s="599"/>
      <c r="C68" s="299" t="s">
        <v>79</v>
      </c>
      <c r="D68" s="593"/>
      <c r="E68" s="594"/>
      <c r="F68" s="766"/>
      <c r="G68" s="747"/>
      <c r="H68" s="609"/>
      <c r="I68" s="585"/>
      <c r="J68" s="545"/>
      <c r="K68" s="623"/>
      <c r="L68" s="61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spans="1:55" ht="20.149999999999999" customHeight="1" x14ac:dyDescent="0.25">
      <c r="A69" s="49"/>
      <c r="B69" s="599" t="s">
        <v>80</v>
      </c>
      <c r="C69" s="52" t="s">
        <v>81</v>
      </c>
      <c r="D69" s="593" t="s">
        <v>66</v>
      </c>
      <c r="E69" s="594" t="s">
        <v>14</v>
      </c>
      <c r="F69" s="766" t="s">
        <v>15</v>
      </c>
      <c r="G69" s="747">
        <v>12.84</v>
      </c>
      <c r="H69" s="609">
        <f>G69*(1-$H$4)</f>
        <v>12.84</v>
      </c>
      <c r="I69" s="585">
        <f>G69/1.2</f>
        <v>10.700000000000001</v>
      </c>
      <c r="J69" s="545"/>
      <c r="K69" s="622"/>
      <c r="L69" s="6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spans="1:55" ht="20.149999999999999" customHeight="1" x14ac:dyDescent="0.25">
      <c r="A70" s="49"/>
      <c r="B70" s="599"/>
      <c r="C70" s="299" t="s">
        <v>82</v>
      </c>
      <c r="D70" s="593"/>
      <c r="E70" s="594"/>
      <c r="F70" s="766"/>
      <c r="G70" s="747"/>
      <c r="H70" s="609"/>
      <c r="I70" s="585"/>
      <c r="J70" s="545"/>
      <c r="K70" s="623"/>
      <c r="L70" s="61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spans="1:55" ht="20.149999999999999" customHeight="1" x14ac:dyDescent="0.25">
      <c r="A71" s="49"/>
      <c r="B71" s="733" t="s">
        <v>83</v>
      </c>
      <c r="C71" s="53" t="s">
        <v>84</v>
      </c>
      <c r="D71" s="587" t="s">
        <v>66</v>
      </c>
      <c r="E71" s="588" t="s">
        <v>14</v>
      </c>
      <c r="F71" s="771" t="s">
        <v>15</v>
      </c>
      <c r="G71" s="744">
        <v>12.84</v>
      </c>
      <c r="H71" s="745">
        <f>G71*(1-$H$4)</f>
        <v>12.84</v>
      </c>
      <c r="I71" s="585">
        <f>G71/1.2</f>
        <v>10.700000000000001</v>
      </c>
      <c r="J71" s="545"/>
      <c r="K71" s="622"/>
      <c r="L71" s="6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spans="1:55" ht="20.149999999999999" customHeight="1" x14ac:dyDescent="0.25">
      <c r="A72" s="50"/>
      <c r="B72" s="733"/>
      <c r="C72" s="299" t="s">
        <v>85</v>
      </c>
      <c r="D72" s="587"/>
      <c r="E72" s="588"/>
      <c r="F72" s="771"/>
      <c r="G72" s="744"/>
      <c r="H72" s="745"/>
      <c r="I72" s="585"/>
      <c r="J72" s="545"/>
      <c r="K72" s="623"/>
      <c r="L72" s="613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spans="1:55" ht="27" customHeight="1" x14ac:dyDescent="0.25">
      <c r="A73" s="54"/>
      <c r="B73" s="599" t="s">
        <v>86</v>
      </c>
      <c r="C73" s="310" t="s">
        <v>87</v>
      </c>
      <c r="D73" s="587" t="s">
        <v>24</v>
      </c>
      <c r="E73" s="588" t="s">
        <v>14</v>
      </c>
      <c r="F73" s="792" t="s">
        <v>19</v>
      </c>
      <c r="G73" s="744">
        <v>31.62</v>
      </c>
      <c r="H73" s="745">
        <f>G73*(1-$H$4)</f>
        <v>31.62</v>
      </c>
      <c r="I73" s="585">
        <f>G73/1.2</f>
        <v>26.35</v>
      </c>
      <c r="J73" s="545"/>
      <c r="K73" s="796"/>
      <c r="L73" s="6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spans="1:55" ht="25" customHeight="1" x14ac:dyDescent="0.25">
      <c r="A74" s="50"/>
      <c r="B74" s="599"/>
      <c r="C74" s="299" t="s">
        <v>88</v>
      </c>
      <c r="D74" s="587"/>
      <c r="E74" s="588"/>
      <c r="F74" s="792"/>
      <c r="G74" s="744"/>
      <c r="H74" s="745"/>
      <c r="I74" s="585"/>
      <c r="J74" s="545"/>
      <c r="K74" s="725"/>
      <c r="L74" s="61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spans="1:55" ht="25" customHeight="1" x14ac:dyDescent="0.25">
      <c r="A75" s="54"/>
      <c r="B75" s="599" t="s">
        <v>89</v>
      </c>
      <c r="C75" s="52" t="s">
        <v>90</v>
      </c>
      <c r="D75" s="675" t="s">
        <v>18</v>
      </c>
      <c r="E75" s="676" t="s">
        <v>14</v>
      </c>
      <c r="F75" s="677" t="s">
        <v>15</v>
      </c>
      <c r="G75" s="794">
        <v>32.64</v>
      </c>
      <c r="H75" s="795">
        <f>G75*(1-$H$4)</f>
        <v>32.64</v>
      </c>
      <c r="I75" s="585">
        <f>G75/1.2</f>
        <v>27.200000000000003</v>
      </c>
      <c r="J75" s="545"/>
      <c r="K75" s="622"/>
      <c r="L75" s="6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spans="1:55" ht="25" customHeight="1" x14ac:dyDescent="0.3">
      <c r="A76" s="55"/>
      <c r="B76" s="599"/>
      <c r="C76" s="56" t="s">
        <v>91</v>
      </c>
      <c r="D76" s="675"/>
      <c r="E76" s="676"/>
      <c r="F76" s="677"/>
      <c r="G76" s="794"/>
      <c r="H76" s="795"/>
      <c r="I76" s="585"/>
      <c r="J76" s="545"/>
      <c r="K76" s="791"/>
      <c r="L76" s="614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spans="1:55" ht="25" customHeight="1" x14ac:dyDescent="0.25">
      <c r="A77" s="57"/>
      <c r="B77" s="599" t="s">
        <v>92</v>
      </c>
      <c r="C77" s="52" t="s">
        <v>93</v>
      </c>
      <c r="D77" s="675" t="s">
        <v>18</v>
      </c>
      <c r="E77" s="676" t="s">
        <v>14</v>
      </c>
      <c r="F77" s="677" t="s">
        <v>15</v>
      </c>
      <c r="G77" s="794">
        <v>35.700000000000003</v>
      </c>
      <c r="H77" s="795">
        <f>G77*(1-$H$4)</f>
        <v>35.700000000000003</v>
      </c>
      <c r="I77" s="585">
        <f>G77/1.2</f>
        <v>29.750000000000004</v>
      </c>
      <c r="J77" s="545"/>
      <c r="K77" s="791"/>
      <c r="L77" s="614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spans="1:55" ht="25" customHeight="1" x14ac:dyDescent="0.3">
      <c r="A78" s="50"/>
      <c r="B78" s="599"/>
      <c r="C78" s="56" t="s">
        <v>94</v>
      </c>
      <c r="D78" s="675"/>
      <c r="E78" s="676"/>
      <c r="F78" s="677"/>
      <c r="G78" s="794"/>
      <c r="H78" s="795"/>
      <c r="I78" s="585"/>
      <c r="J78" s="545"/>
      <c r="K78" s="791"/>
      <c r="L78" s="614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spans="1:55" ht="25" customHeight="1" x14ac:dyDescent="0.25">
      <c r="A79" s="54"/>
      <c r="B79" s="599" t="s">
        <v>95</v>
      </c>
      <c r="C79" s="52" t="s">
        <v>96</v>
      </c>
      <c r="D79" s="675" t="s">
        <v>18</v>
      </c>
      <c r="E79" s="676" t="s">
        <v>14</v>
      </c>
      <c r="F79" s="677" t="s">
        <v>15</v>
      </c>
      <c r="G79" s="794">
        <v>40.799999999999997</v>
      </c>
      <c r="H79" s="795">
        <f>G79*(1-$H$4)</f>
        <v>40.799999999999997</v>
      </c>
      <c r="I79" s="585">
        <f>G79/1.2</f>
        <v>34</v>
      </c>
      <c r="J79" s="545"/>
      <c r="K79" s="789"/>
      <c r="L79" s="614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 ht="25" customHeight="1" x14ac:dyDescent="0.25">
      <c r="A80" s="50"/>
      <c r="B80" s="599"/>
      <c r="C80" s="299" t="s">
        <v>97</v>
      </c>
      <c r="D80" s="675"/>
      <c r="E80" s="676"/>
      <c r="F80" s="677"/>
      <c r="G80" s="794"/>
      <c r="H80" s="795"/>
      <c r="I80" s="585"/>
      <c r="J80" s="545"/>
      <c r="K80" s="790"/>
      <c r="L80" s="61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spans="1:55" ht="20" customHeight="1" x14ac:dyDescent="0.35">
      <c r="A81" s="49"/>
      <c r="B81" s="599" t="s">
        <v>98</v>
      </c>
      <c r="C81" s="309" t="s">
        <v>99</v>
      </c>
      <c r="D81" s="274" t="s">
        <v>13</v>
      </c>
      <c r="E81" s="275" t="s">
        <v>14</v>
      </c>
      <c r="F81" s="283" t="s">
        <v>15</v>
      </c>
      <c r="G81" s="260">
        <v>27.96</v>
      </c>
      <c r="H81" s="262">
        <f>G81*(1-$H$4)</f>
        <v>27.96</v>
      </c>
      <c r="I81" s="529">
        <f t="shared" ref="I81:I90" si="4">G81/1.2</f>
        <v>23.3</v>
      </c>
      <c r="J81" s="410"/>
      <c r="K81" s="340"/>
      <c r="L81" s="6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spans="1:55" ht="20" customHeight="1" x14ac:dyDescent="0.25">
      <c r="A82" s="49"/>
      <c r="B82" s="599"/>
      <c r="C82" s="788" t="s">
        <v>100</v>
      </c>
      <c r="D82" s="233" t="s">
        <v>51</v>
      </c>
      <c r="E82" s="234" t="s">
        <v>14</v>
      </c>
      <c r="F82" s="235" t="s">
        <v>19</v>
      </c>
      <c r="G82" s="402">
        <v>35.1</v>
      </c>
      <c r="H82" s="400">
        <f>G82*(1-$H$4)</f>
        <v>35.1</v>
      </c>
      <c r="I82" s="530">
        <f t="shared" si="4"/>
        <v>29.250000000000004</v>
      </c>
      <c r="J82" s="409"/>
      <c r="K82" s="300"/>
      <c r="L82" s="614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spans="1:55" ht="20" customHeight="1" x14ac:dyDescent="0.25">
      <c r="A83" s="49"/>
      <c r="B83" s="599"/>
      <c r="C83" s="788"/>
      <c r="D83" s="177" t="s">
        <v>20</v>
      </c>
      <c r="E83" s="312" t="s">
        <v>14</v>
      </c>
      <c r="F83" s="179" t="s">
        <v>19</v>
      </c>
      <c r="G83" s="206">
        <v>116.7</v>
      </c>
      <c r="H83" s="399">
        <f>G83*(1-$H$4)</f>
        <v>116.7</v>
      </c>
      <c r="I83" s="530">
        <f t="shared" si="4"/>
        <v>97.25</v>
      </c>
      <c r="K83" s="322"/>
      <c r="L83" s="614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spans="1:55" ht="18" customHeight="1" x14ac:dyDescent="0.35">
      <c r="A84" s="49"/>
      <c r="B84" s="733" t="s">
        <v>101</v>
      </c>
      <c r="C84" s="43" t="s">
        <v>102</v>
      </c>
      <c r="D84" s="593" t="s">
        <v>13</v>
      </c>
      <c r="E84" s="594" t="s">
        <v>14</v>
      </c>
      <c r="F84" s="766" t="s">
        <v>15</v>
      </c>
      <c r="G84" s="747">
        <v>31.2</v>
      </c>
      <c r="H84" s="611">
        <f>G84*(1-$H$4)</f>
        <v>31.2</v>
      </c>
      <c r="I84" s="737">
        <f t="shared" si="4"/>
        <v>26</v>
      </c>
      <c r="J84" s="545"/>
      <c r="K84" s="789"/>
      <c r="L84" s="614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spans="1:55" ht="15" customHeight="1" x14ac:dyDescent="0.25">
      <c r="A85" s="50"/>
      <c r="B85" s="733"/>
      <c r="C85" s="299" t="s">
        <v>699</v>
      </c>
      <c r="D85" s="593"/>
      <c r="E85" s="594"/>
      <c r="F85" s="766"/>
      <c r="G85" s="747"/>
      <c r="H85" s="611"/>
      <c r="I85" s="737"/>
      <c r="J85" s="545"/>
      <c r="K85" s="790"/>
      <c r="L85" s="61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spans="1:55" ht="22.25" customHeight="1" x14ac:dyDescent="0.25">
      <c r="A86" s="58"/>
      <c r="B86" s="599" t="s">
        <v>103</v>
      </c>
      <c r="C86" s="310" t="s">
        <v>104</v>
      </c>
      <c r="D86" s="274" t="s">
        <v>13</v>
      </c>
      <c r="E86" s="275" t="s">
        <v>14</v>
      </c>
      <c r="F86" s="283" t="s">
        <v>15</v>
      </c>
      <c r="G86" s="260">
        <v>35.46</v>
      </c>
      <c r="H86" s="401">
        <f>G86*(1-$H$4)</f>
        <v>35.46</v>
      </c>
      <c r="I86" s="530">
        <f t="shared" si="4"/>
        <v>29.55</v>
      </c>
      <c r="J86" s="409"/>
      <c r="K86" s="340"/>
      <c r="L86" s="6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spans="1:55" ht="23.4" customHeight="1" x14ac:dyDescent="0.25">
      <c r="A87" s="49"/>
      <c r="B87" s="599"/>
      <c r="C87" s="390" t="s">
        <v>100</v>
      </c>
      <c r="D87" s="233" t="s">
        <v>51</v>
      </c>
      <c r="E87" s="234" t="s">
        <v>14</v>
      </c>
      <c r="F87" s="235" t="s">
        <v>19</v>
      </c>
      <c r="G87" s="402">
        <v>40.799999999999997</v>
      </c>
      <c r="H87" s="400">
        <f>G87*(1-$H$4)</f>
        <v>40.799999999999997</v>
      </c>
      <c r="I87" s="530">
        <f t="shared" si="4"/>
        <v>34</v>
      </c>
      <c r="J87" s="409"/>
      <c r="K87" s="300"/>
      <c r="L87" s="614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spans="1:55" ht="18" customHeight="1" x14ac:dyDescent="0.25">
      <c r="A88" s="49"/>
      <c r="B88" s="733" t="s">
        <v>105</v>
      </c>
      <c r="C88" s="59" t="s">
        <v>106</v>
      </c>
      <c r="D88" s="593" t="s">
        <v>13</v>
      </c>
      <c r="E88" s="594" t="s">
        <v>14</v>
      </c>
      <c r="F88" s="766" t="s">
        <v>15</v>
      </c>
      <c r="G88" s="747">
        <v>37.799999999999997</v>
      </c>
      <c r="H88" s="609">
        <f>G88*(1-$H$4)</f>
        <v>37.799999999999997</v>
      </c>
      <c r="I88" s="585">
        <f t="shared" si="4"/>
        <v>31.5</v>
      </c>
      <c r="J88" s="545"/>
      <c r="K88" s="789"/>
      <c r="L88" s="614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spans="1:55" ht="15" customHeight="1" x14ac:dyDescent="0.25">
      <c r="A89" s="50"/>
      <c r="B89" s="733"/>
      <c r="C89" s="299" t="s">
        <v>700</v>
      </c>
      <c r="D89" s="593"/>
      <c r="E89" s="594"/>
      <c r="F89" s="766"/>
      <c r="G89" s="747"/>
      <c r="H89" s="609"/>
      <c r="I89" s="585"/>
      <c r="J89" s="545"/>
      <c r="K89" s="790"/>
      <c r="L89" s="613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spans="1:55" ht="22" customHeight="1" x14ac:dyDescent="0.35">
      <c r="A90" s="49"/>
      <c r="B90" s="599" t="s">
        <v>107</v>
      </c>
      <c r="C90" s="309" t="s">
        <v>108</v>
      </c>
      <c r="D90" s="593" t="s">
        <v>24</v>
      </c>
      <c r="E90" s="594" t="s">
        <v>14</v>
      </c>
      <c r="F90" s="606" t="s">
        <v>19</v>
      </c>
      <c r="G90" s="747">
        <v>81.599999999999994</v>
      </c>
      <c r="H90" s="609">
        <f>G90*(1-$H$4)</f>
        <v>81.599999999999994</v>
      </c>
      <c r="I90" s="585">
        <f t="shared" si="4"/>
        <v>68</v>
      </c>
      <c r="J90" s="793"/>
      <c r="K90" s="343"/>
      <c r="L90" s="6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spans="1:55" ht="22" customHeight="1" x14ac:dyDescent="0.25">
      <c r="A91" s="49"/>
      <c r="B91" s="599"/>
      <c r="C91" s="299" t="s">
        <v>698</v>
      </c>
      <c r="D91" s="593"/>
      <c r="E91" s="594"/>
      <c r="F91" s="606"/>
      <c r="G91" s="747"/>
      <c r="H91" s="609"/>
      <c r="I91" s="585"/>
      <c r="J91" s="793"/>
      <c r="K91" s="322"/>
      <c r="L91" s="614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spans="1:55" ht="22" customHeight="1" x14ac:dyDescent="0.35">
      <c r="A92" s="49"/>
      <c r="B92" s="733" t="s">
        <v>109</v>
      </c>
      <c r="C92" s="43" t="s">
        <v>110</v>
      </c>
      <c r="D92" s="587" t="s">
        <v>24</v>
      </c>
      <c r="E92" s="588" t="s">
        <v>14</v>
      </c>
      <c r="F92" s="792" t="s">
        <v>19</v>
      </c>
      <c r="G92" s="744">
        <v>83.4</v>
      </c>
      <c r="H92" s="745">
        <f>G92*(1-$H$4)</f>
        <v>83.4</v>
      </c>
      <c r="I92" s="585">
        <f>G92/1.2</f>
        <v>69.500000000000014</v>
      </c>
      <c r="K92" s="322"/>
      <c r="L92" s="614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spans="1:55" ht="22" customHeight="1" x14ac:dyDescent="0.25">
      <c r="A93" s="50"/>
      <c r="B93" s="733"/>
      <c r="C93" s="299" t="s">
        <v>698</v>
      </c>
      <c r="D93" s="587"/>
      <c r="E93" s="588"/>
      <c r="F93" s="792"/>
      <c r="G93" s="744"/>
      <c r="H93" s="745"/>
      <c r="I93" s="585"/>
      <c r="K93" s="344"/>
      <c r="L93" s="61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spans="1:55" ht="32" customHeight="1" x14ac:dyDescent="0.25">
      <c r="A94" s="58"/>
      <c r="B94" s="733" t="s">
        <v>111</v>
      </c>
      <c r="C94" s="59" t="s">
        <v>112</v>
      </c>
      <c r="D94" s="60" t="s">
        <v>24</v>
      </c>
      <c r="E94" s="61" t="s">
        <v>14</v>
      </c>
      <c r="F94" s="252" t="s">
        <v>15</v>
      </c>
      <c r="G94" s="62">
        <v>45.3</v>
      </c>
      <c r="H94" s="63">
        <f>G94*(1-$H$4)</f>
        <v>45.3</v>
      </c>
      <c r="I94" s="529">
        <f>G94/1.2</f>
        <v>37.75</v>
      </c>
      <c r="J94" s="409"/>
      <c r="K94" s="340"/>
      <c r="L94" s="6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spans="1:55" ht="32" customHeight="1" x14ac:dyDescent="0.25">
      <c r="A95" s="50"/>
      <c r="B95" s="733"/>
      <c r="C95" s="64" t="s">
        <v>113</v>
      </c>
      <c r="D95" s="177" t="s">
        <v>20</v>
      </c>
      <c r="E95" s="312" t="s">
        <v>14</v>
      </c>
      <c r="F95" s="179" t="s">
        <v>19</v>
      </c>
      <c r="G95" s="206">
        <v>158.4</v>
      </c>
      <c r="H95" s="207">
        <f>G95*(1-$H$4)</f>
        <v>158.4</v>
      </c>
      <c r="I95" s="529">
        <f>G95/1.2</f>
        <v>132</v>
      </c>
      <c r="J95" s="411"/>
      <c r="K95" s="337"/>
      <c r="L95" s="613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spans="1:55" ht="22" customHeight="1" x14ac:dyDescent="0.25">
      <c r="A96" s="49"/>
      <c r="B96" s="599" t="s">
        <v>114</v>
      </c>
      <c r="C96" s="310" t="s">
        <v>115</v>
      </c>
      <c r="D96" s="754" t="s">
        <v>24</v>
      </c>
      <c r="E96" s="594" t="s">
        <v>14</v>
      </c>
      <c r="F96" s="766" t="s">
        <v>15</v>
      </c>
      <c r="G96" s="747">
        <v>54.9</v>
      </c>
      <c r="H96" s="609">
        <f>G96*(1-$H$4)</f>
        <v>54.9</v>
      </c>
      <c r="I96" s="585">
        <f>G96/1.2</f>
        <v>45.75</v>
      </c>
      <c r="J96" s="545"/>
      <c r="K96" s="622"/>
      <c r="L96" s="6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spans="1:55" ht="25" customHeight="1" x14ac:dyDescent="0.25">
      <c r="A97" s="49"/>
      <c r="B97" s="599"/>
      <c r="C97" s="299" t="s">
        <v>67</v>
      </c>
      <c r="D97" s="754"/>
      <c r="E97" s="594"/>
      <c r="F97" s="766"/>
      <c r="G97" s="747"/>
      <c r="H97" s="609"/>
      <c r="I97" s="585">
        <f>G97/1.2</f>
        <v>0</v>
      </c>
      <c r="J97" s="545"/>
      <c r="K97" s="791"/>
      <c r="L97" s="614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spans="1:55" ht="22" customHeight="1" x14ac:dyDescent="0.25">
      <c r="A98" s="49"/>
      <c r="B98" s="599" t="s">
        <v>116</v>
      </c>
      <c r="C98" s="310" t="s">
        <v>117</v>
      </c>
      <c r="D98" s="754" t="s">
        <v>24</v>
      </c>
      <c r="E98" s="594" t="s">
        <v>14</v>
      </c>
      <c r="F98" s="766" t="s">
        <v>15</v>
      </c>
      <c r="G98" s="747">
        <v>57</v>
      </c>
      <c r="H98" s="609">
        <f>G98*(1-$H$4)</f>
        <v>57</v>
      </c>
      <c r="I98" s="585">
        <f>G98/1.2</f>
        <v>47.5</v>
      </c>
      <c r="J98" s="545"/>
      <c r="K98" s="791"/>
      <c r="L98" s="614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spans="1:55" ht="25" customHeight="1" x14ac:dyDescent="0.25">
      <c r="A99" s="49"/>
      <c r="B99" s="599"/>
      <c r="C99" s="299" t="s">
        <v>70</v>
      </c>
      <c r="D99" s="754"/>
      <c r="E99" s="594"/>
      <c r="F99" s="766"/>
      <c r="G99" s="747"/>
      <c r="H99" s="609"/>
      <c r="I99" s="585"/>
      <c r="J99" s="545"/>
      <c r="K99" s="791"/>
      <c r="L99" s="614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spans="1:55" ht="22" customHeight="1" x14ac:dyDescent="0.25">
      <c r="A100" s="49"/>
      <c r="B100" s="599" t="s">
        <v>118</v>
      </c>
      <c r="C100" s="310" t="s">
        <v>119</v>
      </c>
      <c r="D100" s="754" t="s">
        <v>24</v>
      </c>
      <c r="E100" s="594" t="s">
        <v>14</v>
      </c>
      <c r="F100" s="766" t="s">
        <v>15</v>
      </c>
      <c r="G100" s="747">
        <v>58.8</v>
      </c>
      <c r="H100" s="609">
        <f>G100*(1-$H$4)</f>
        <v>58.8</v>
      </c>
      <c r="I100" s="585">
        <f>G100/1.2</f>
        <v>49</v>
      </c>
      <c r="J100" s="545"/>
      <c r="K100" s="791"/>
      <c r="L100" s="614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spans="1:55" ht="25" customHeight="1" x14ac:dyDescent="0.25">
      <c r="A101" s="49"/>
      <c r="B101" s="599"/>
      <c r="C101" s="299" t="s">
        <v>73</v>
      </c>
      <c r="D101" s="754"/>
      <c r="E101" s="594"/>
      <c r="F101" s="766"/>
      <c r="G101" s="747"/>
      <c r="H101" s="609"/>
      <c r="I101" s="585"/>
      <c r="J101" s="545"/>
      <c r="K101" s="791"/>
      <c r="L101" s="614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spans="1:55" ht="22" customHeight="1" x14ac:dyDescent="0.25">
      <c r="A102" s="49"/>
      <c r="B102" s="733" t="s">
        <v>120</v>
      </c>
      <c r="C102" s="59" t="s">
        <v>121</v>
      </c>
      <c r="D102" s="761" t="s">
        <v>24</v>
      </c>
      <c r="E102" s="588" t="s">
        <v>14</v>
      </c>
      <c r="F102" s="771" t="s">
        <v>15</v>
      </c>
      <c r="G102" s="744">
        <v>63.6</v>
      </c>
      <c r="H102" s="745">
        <f>G102*(1-$H$4)</f>
        <v>63.6</v>
      </c>
      <c r="I102" s="585">
        <f>G102/1.2</f>
        <v>53</v>
      </c>
      <c r="J102" s="545"/>
      <c r="K102" s="624"/>
      <c r="L102" s="614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spans="1:55" ht="25" customHeight="1" x14ac:dyDescent="0.25">
      <c r="A103" s="50"/>
      <c r="B103" s="733"/>
      <c r="C103" s="299" t="s">
        <v>76</v>
      </c>
      <c r="D103" s="761"/>
      <c r="E103" s="588"/>
      <c r="F103" s="771"/>
      <c r="G103" s="744"/>
      <c r="H103" s="745"/>
      <c r="I103" s="585"/>
      <c r="J103" s="545"/>
      <c r="K103" s="628"/>
      <c r="L103" s="613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spans="1:55" ht="20.149999999999999" customHeight="1" x14ac:dyDescent="0.25">
      <c r="A104" s="49"/>
      <c r="B104" s="599" t="s">
        <v>122</v>
      </c>
      <c r="C104" s="310" t="s">
        <v>123</v>
      </c>
      <c r="D104" s="754" t="s">
        <v>24</v>
      </c>
      <c r="E104" s="594" t="s">
        <v>14</v>
      </c>
      <c r="F104" s="766" t="s">
        <v>15</v>
      </c>
      <c r="G104" s="747">
        <v>48.3</v>
      </c>
      <c r="H104" s="609">
        <f>G104*(1-$H$4)</f>
        <v>48.3</v>
      </c>
      <c r="I104" s="585">
        <f>G104/1.2</f>
        <v>40.25</v>
      </c>
      <c r="J104" s="546"/>
      <c r="K104" s="342"/>
      <c r="L104" s="6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spans="1:55" ht="25" customHeight="1" x14ac:dyDescent="0.25">
      <c r="A105" s="49"/>
      <c r="B105" s="599"/>
      <c r="C105" s="299" t="s">
        <v>124</v>
      </c>
      <c r="D105" s="754"/>
      <c r="E105" s="594"/>
      <c r="F105" s="766"/>
      <c r="G105" s="747"/>
      <c r="H105" s="609"/>
      <c r="I105" s="585"/>
      <c r="J105" s="546"/>
      <c r="K105" s="326"/>
      <c r="L105" s="614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 ht="20.149999999999999" customHeight="1" x14ac:dyDescent="0.35">
      <c r="A106" s="49"/>
      <c r="B106" s="733" t="s">
        <v>125</v>
      </c>
      <c r="C106" s="43" t="s">
        <v>126</v>
      </c>
      <c r="D106" s="761" t="s">
        <v>24</v>
      </c>
      <c r="E106" s="588" t="s">
        <v>14</v>
      </c>
      <c r="F106" s="771" t="s">
        <v>15</v>
      </c>
      <c r="G106" s="744">
        <v>59.7</v>
      </c>
      <c r="H106" s="745">
        <f>G106*(1-$H$4)</f>
        <v>59.7</v>
      </c>
      <c r="I106" s="585">
        <f>G106/1.2</f>
        <v>49.750000000000007</v>
      </c>
      <c r="J106" s="545"/>
      <c r="K106" s="789"/>
      <c r="L106" s="614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 ht="20.149999999999999" customHeight="1" x14ac:dyDescent="0.25">
      <c r="A107" s="50"/>
      <c r="B107" s="733"/>
      <c r="C107" s="299" t="s">
        <v>127</v>
      </c>
      <c r="D107" s="761"/>
      <c r="E107" s="588"/>
      <c r="F107" s="771"/>
      <c r="G107" s="744"/>
      <c r="H107" s="745"/>
      <c r="I107" s="585"/>
      <c r="J107" s="545"/>
      <c r="K107" s="790"/>
      <c r="L107" s="613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spans="1:55" ht="20.149999999999999" customHeight="1" x14ac:dyDescent="0.25">
      <c r="A108" s="49"/>
      <c r="B108" s="599" t="s">
        <v>128</v>
      </c>
      <c r="C108" s="310" t="s">
        <v>129</v>
      </c>
      <c r="D108" s="304" t="s">
        <v>24</v>
      </c>
      <c r="E108" s="275" t="s">
        <v>14</v>
      </c>
      <c r="F108" s="283" t="s">
        <v>15</v>
      </c>
      <c r="G108" s="260">
        <v>39.299999999999997</v>
      </c>
      <c r="H108" s="262">
        <f>G108*(1-$H$4)</f>
        <v>39.299999999999997</v>
      </c>
      <c r="I108" s="529">
        <f>G108/1.2</f>
        <v>32.75</v>
      </c>
      <c r="J108" s="410"/>
      <c r="K108" s="340"/>
      <c r="L108" s="6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spans="1:55" ht="25" customHeight="1" x14ac:dyDescent="0.25">
      <c r="A109" s="49"/>
      <c r="B109" s="599"/>
      <c r="C109" s="299" t="s">
        <v>130</v>
      </c>
      <c r="D109" s="177" t="s">
        <v>20</v>
      </c>
      <c r="E109" s="312" t="s">
        <v>14</v>
      </c>
      <c r="F109" s="179" t="s">
        <v>19</v>
      </c>
      <c r="G109" s="206">
        <v>139.80000000000001</v>
      </c>
      <c r="H109" s="207">
        <f>G109*(1-$H$4)</f>
        <v>139.80000000000001</v>
      </c>
      <c r="I109" s="529">
        <f>G109/1.2</f>
        <v>116.50000000000001</v>
      </c>
      <c r="K109" s="326"/>
      <c r="L109" s="614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spans="1:55" ht="20.149999999999999" customHeight="1" x14ac:dyDescent="0.25">
      <c r="A110" s="49"/>
      <c r="B110" s="733" t="s">
        <v>131</v>
      </c>
      <c r="C110" s="59" t="s">
        <v>132</v>
      </c>
      <c r="D110" s="587" t="s">
        <v>24</v>
      </c>
      <c r="E110" s="588" t="s">
        <v>14</v>
      </c>
      <c r="F110" s="771" t="s">
        <v>15</v>
      </c>
      <c r="G110" s="744">
        <v>49.8</v>
      </c>
      <c r="H110" s="745">
        <f>G110*(1-$H$4)</f>
        <v>49.8</v>
      </c>
      <c r="I110" s="585">
        <f>G110/1.2</f>
        <v>41.5</v>
      </c>
      <c r="J110" s="545"/>
      <c r="K110" s="789"/>
      <c r="L110" s="614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spans="1:55" ht="20.149999999999999" customHeight="1" x14ac:dyDescent="0.25">
      <c r="A111" s="50"/>
      <c r="B111" s="733"/>
      <c r="C111" s="299" t="s">
        <v>133</v>
      </c>
      <c r="D111" s="587"/>
      <c r="E111" s="588"/>
      <c r="F111" s="771"/>
      <c r="G111" s="744"/>
      <c r="H111" s="745"/>
      <c r="I111" s="585"/>
      <c r="J111" s="545"/>
      <c r="K111" s="790"/>
      <c r="L111" s="613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spans="1:55" ht="25" customHeight="1" x14ac:dyDescent="0.25">
      <c r="A112" s="65"/>
      <c r="B112" s="599" t="s">
        <v>134</v>
      </c>
      <c r="C112" s="310" t="s">
        <v>135</v>
      </c>
      <c r="D112" s="761" t="s">
        <v>24</v>
      </c>
      <c r="E112" s="588" t="s">
        <v>14</v>
      </c>
      <c r="F112" s="771" t="s">
        <v>15</v>
      </c>
      <c r="G112" s="746">
        <v>53.7</v>
      </c>
      <c r="H112" s="772">
        <f t="shared" ref="H112:H130" si="5">G112*(1-$H$4)</f>
        <v>53.7</v>
      </c>
      <c r="I112" s="585">
        <f t="shared" ref="I112:I134" si="6">G112/1.2</f>
        <v>44.750000000000007</v>
      </c>
      <c r="J112" s="546"/>
      <c r="K112" s="340"/>
      <c r="L112" s="6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spans="1:55" ht="30" customHeight="1" x14ac:dyDescent="0.25">
      <c r="A113" s="50"/>
      <c r="B113" s="599"/>
      <c r="C113" s="299" t="s">
        <v>136</v>
      </c>
      <c r="D113" s="761"/>
      <c r="E113" s="588"/>
      <c r="F113" s="771"/>
      <c r="G113" s="744"/>
      <c r="H113" s="745"/>
      <c r="I113" s="585"/>
      <c r="J113" s="546"/>
      <c r="K113" s="341"/>
      <c r="L113" s="613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spans="1:55" ht="30" customHeight="1" x14ac:dyDescent="0.25">
      <c r="A114" s="174"/>
      <c r="B114" s="780" t="s">
        <v>137</v>
      </c>
      <c r="C114" s="310" t="s">
        <v>767</v>
      </c>
      <c r="D114" s="274" t="s">
        <v>13</v>
      </c>
      <c r="E114" s="275" t="s">
        <v>14</v>
      </c>
      <c r="F114" s="283" t="s">
        <v>15</v>
      </c>
      <c r="G114" s="260">
        <v>47.52</v>
      </c>
      <c r="H114" s="262">
        <f t="shared" si="5"/>
        <v>47.52</v>
      </c>
      <c r="I114" s="529">
        <f t="shared" si="6"/>
        <v>39.6</v>
      </c>
      <c r="J114" s="410"/>
      <c r="K114" s="338"/>
      <c r="L114" s="6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spans="1:55" ht="30" customHeight="1" x14ac:dyDescent="0.25">
      <c r="A115" s="174"/>
      <c r="B115" s="780"/>
      <c r="C115" s="66" t="s">
        <v>768</v>
      </c>
      <c r="D115" s="233" t="s">
        <v>51</v>
      </c>
      <c r="E115" s="234" t="s">
        <v>14</v>
      </c>
      <c r="F115" s="235" t="s">
        <v>19</v>
      </c>
      <c r="G115" s="236">
        <v>55.62</v>
      </c>
      <c r="H115" s="237">
        <f t="shared" si="5"/>
        <v>55.62</v>
      </c>
      <c r="I115" s="529">
        <f t="shared" si="6"/>
        <v>46.35</v>
      </c>
      <c r="J115" s="409"/>
      <c r="K115" s="339"/>
      <c r="L115" s="613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spans="1:55" ht="30" customHeight="1" x14ac:dyDescent="0.25">
      <c r="A116" s="174"/>
      <c r="B116" s="780" t="s">
        <v>138</v>
      </c>
      <c r="C116" s="310" t="s">
        <v>770</v>
      </c>
      <c r="D116" s="600" t="s">
        <v>18</v>
      </c>
      <c r="E116" s="601" t="s">
        <v>14</v>
      </c>
      <c r="F116" s="773" t="s">
        <v>15</v>
      </c>
      <c r="G116" s="774">
        <v>65.94</v>
      </c>
      <c r="H116" s="776">
        <f t="shared" si="5"/>
        <v>65.94</v>
      </c>
      <c r="I116" s="585">
        <f t="shared" si="6"/>
        <v>54.95</v>
      </c>
      <c r="J116" s="545"/>
      <c r="K116" s="758"/>
      <c r="L116" s="6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 ht="30" customHeight="1" x14ac:dyDescent="0.25">
      <c r="A117" s="174"/>
      <c r="B117" s="780"/>
      <c r="C117" s="66" t="s">
        <v>769</v>
      </c>
      <c r="D117" s="671"/>
      <c r="E117" s="672"/>
      <c r="F117" s="673"/>
      <c r="G117" s="775"/>
      <c r="H117" s="777"/>
      <c r="I117" s="585"/>
      <c r="J117" s="545"/>
      <c r="K117" s="759"/>
      <c r="L117" s="613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 ht="22.5" customHeight="1" x14ac:dyDescent="0.25">
      <c r="A118" s="30"/>
      <c r="B118" s="780" t="s">
        <v>139</v>
      </c>
      <c r="C118" s="310" t="s">
        <v>771</v>
      </c>
      <c r="D118" s="274" t="s">
        <v>13</v>
      </c>
      <c r="E118" s="275" t="s">
        <v>14</v>
      </c>
      <c r="F118" s="283" t="s">
        <v>15</v>
      </c>
      <c r="G118" s="260">
        <v>58.92</v>
      </c>
      <c r="H118" s="262">
        <f t="shared" si="5"/>
        <v>58.92</v>
      </c>
      <c r="I118" s="529">
        <f t="shared" si="6"/>
        <v>49.1</v>
      </c>
      <c r="J118" s="410"/>
      <c r="K118" s="333"/>
      <c r="L118" s="6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pans="1:55" ht="25" customHeight="1" x14ac:dyDescent="0.25">
      <c r="A119" s="50"/>
      <c r="B119" s="780"/>
      <c r="C119" s="66" t="s">
        <v>772</v>
      </c>
      <c r="D119" s="233" t="s">
        <v>51</v>
      </c>
      <c r="E119" s="234" t="s">
        <v>14</v>
      </c>
      <c r="F119" s="235" t="s">
        <v>19</v>
      </c>
      <c r="G119" s="402">
        <v>70.2</v>
      </c>
      <c r="H119" s="400">
        <f t="shared" si="5"/>
        <v>70.2</v>
      </c>
      <c r="I119" s="529">
        <f t="shared" si="6"/>
        <v>58.500000000000007</v>
      </c>
      <c r="J119" s="410"/>
      <c r="K119" s="337"/>
      <c r="L119" s="613"/>
      <c r="M119" s="12"/>
      <c r="N119" s="504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spans="1:55" ht="24" customHeight="1" x14ac:dyDescent="0.25">
      <c r="A120" s="30"/>
      <c r="B120" s="599" t="s">
        <v>140</v>
      </c>
      <c r="C120" s="310" t="s">
        <v>773</v>
      </c>
      <c r="D120" s="274" t="s">
        <v>13</v>
      </c>
      <c r="E120" s="275" t="s">
        <v>14</v>
      </c>
      <c r="F120" s="283" t="s">
        <v>15</v>
      </c>
      <c r="G120" s="260">
        <v>69.900000000000006</v>
      </c>
      <c r="H120" s="262">
        <f t="shared" si="5"/>
        <v>69.900000000000006</v>
      </c>
      <c r="I120" s="529">
        <f t="shared" si="6"/>
        <v>58.250000000000007</v>
      </c>
      <c r="J120" s="410"/>
      <c r="K120" s="333"/>
      <c r="L120" s="612"/>
      <c r="M120" s="12"/>
      <c r="N120" s="504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 ht="20" customHeight="1" x14ac:dyDescent="0.25">
      <c r="A121" s="30"/>
      <c r="B121" s="599"/>
      <c r="C121" s="788" t="s">
        <v>775</v>
      </c>
      <c r="D121" s="233" t="s">
        <v>51</v>
      </c>
      <c r="E121" s="234" t="s">
        <v>14</v>
      </c>
      <c r="F121" s="235" t="s">
        <v>19</v>
      </c>
      <c r="G121" s="402">
        <v>88.8</v>
      </c>
      <c r="H121" s="400">
        <f t="shared" si="5"/>
        <v>88.8</v>
      </c>
      <c r="I121" s="529">
        <f t="shared" si="6"/>
        <v>74</v>
      </c>
      <c r="J121" s="410"/>
      <c r="K121" s="281"/>
      <c r="L121" s="614"/>
      <c r="M121" s="12"/>
      <c r="N121" s="504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spans="1:55" ht="20" customHeight="1" x14ac:dyDescent="0.25">
      <c r="A122" s="30"/>
      <c r="B122" s="599"/>
      <c r="C122" s="788"/>
      <c r="D122" s="177" t="s">
        <v>20</v>
      </c>
      <c r="E122" s="312" t="s">
        <v>14</v>
      </c>
      <c r="F122" s="179" t="s">
        <v>19</v>
      </c>
      <c r="G122" s="206">
        <v>288</v>
      </c>
      <c r="H122" s="207">
        <f t="shared" si="5"/>
        <v>288</v>
      </c>
      <c r="I122" s="529">
        <f t="shared" si="6"/>
        <v>240</v>
      </c>
      <c r="J122" s="410"/>
      <c r="K122" s="337"/>
      <c r="L122" s="613"/>
      <c r="M122" s="12"/>
      <c r="N122" s="504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spans="1:55" ht="24" customHeight="1" x14ac:dyDescent="0.25">
      <c r="A123" s="30"/>
      <c r="B123" s="599" t="s">
        <v>141</v>
      </c>
      <c r="C123" s="310" t="s">
        <v>774</v>
      </c>
      <c r="D123" s="264" t="s">
        <v>18</v>
      </c>
      <c r="E123" s="265" t="s">
        <v>14</v>
      </c>
      <c r="F123" s="266" t="s">
        <v>15</v>
      </c>
      <c r="G123" s="196">
        <v>119.7</v>
      </c>
      <c r="H123" s="197">
        <f t="shared" si="5"/>
        <v>119.7</v>
      </c>
      <c r="I123" s="529">
        <f t="shared" si="6"/>
        <v>99.75</v>
      </c>
      <c r="J123" s="409"/>
      <c r="K123" s="333"/>
      <c r="L123" s="612"/>
      <c r="M123" s="12"/>
      <c r="N123" s="504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spans="1:55" ht="24" x14ac:dyDescent="0.25">
      <c r="A124" s="30"/>
      <c r="B124" s="599"/>
      <c r="C124" s="299" t="s">
        <v>776</v>
      </c>
      <c r="D124" s="177" t="s">
        <v>142</v>
      </c>
      <c r="E124" s="312" t="s">
        <v>14</v>
      </c>
      <c r="F124" s="179" t="s">
        <v>19</v>
      </c>
      <c r="G124" s="398">
        <v>307.8</v>
      </c>
      <c r="H124" s="399">
        <f t="shared" si="5"/>
        <v>307.8</v>
      </c>
      <c r="I124" s="529">
        <f t="shared" si="6"/>
        <v>256.5</v>
      </c>
      <c r="K124" s="332"/>
      <c r="L124" s="613"/>
      <c r="M124" s="503"/>
      <c r="N124" s="504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spans="1:55" ht="24" customHeight="1" x14ac:dyDescent="0.25">
      <c r="A125" s="30"/>
      <c r="B125" s="599" t="s">
        <v>143</v>
      </c>
      <c r="C125" s="310" t="s">
        <v>777</v>
      </c>
      <c r="D125" s="274" t="s">
        <v>13</v>
      </c>
      <c r="E125" s="275" t="s">
        <v>14</v>
      </c>
      <c r="F125" s="283" t="s">
        <v>15</v>
      </c>
      <c r="G125" s="260">
        <v>79.2</v>
      </c>
      <c r="H125" s="262">
        <f t="shared" si="5"/>
        <v>79.2</v>
      </c>
      <c r="I125" s="529">
        <f t="shared" si="6"/>
        <v>66</v>
      </c>
      <c r="J125" s="409"/>
      <c r="K125" s="331"/>
      <c r="L125" s="612"/>
      <c r="M125" s="12"/>
      <c r="N125" s="504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spans="1:55" ht="16" customHeight="1" x14ac:dyDescent="0.25">
      <c r="A126" s="30"/>
      <c r="B126" s="599"/>
      <c r="C126" s="788" t="s">
        <v>778</v>
      </c>
      <c r="D126" s="233" t="s">
        <v>51</v>
      </c>
      <c r="E126" s="234" t="s">
        <v>14</v>
      </c>
      <c r="F126" s="235" t="s">
        <v>19</v>
      </c>
      <c r="G126" s="402">
        <v>96.6</v>
      </c>
      <c r="H126" s="400">
        <f t="shared" si="5"/>
        <v>96.6</v>
      </c>
      <c r="I126" s="529">
        <f t="shared" si="6"/>
        <v>80.5</v>
      </c>
      <c r="J126" s="409"/>
      <c r="K126" s="329"/>
      <c r="L126" s="614"/>
      <c r="M126" s="12"/>
      <c r="N126" s="504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spans="1:55" ht="16" customHeight="1" x14ac:dyDescent="0.25">
      <c r="A127" s="30"/>
      <c r="B127" s="599"/>
      <c r="C127" s="788"/>
      <c r="D127" s="177" t="s">
        <v>20</v>
      </c>
      <c r="E127" s="312" t="s">
        <v>14</v>
      </c>
      <c r="F127" s="179" t="s">
        <v>19</v>
      </c>
      <c r="G127" s="206">
        <v>388.8</v>
      </c>
      <c r="H127" s="207">
        <f t="shared" si="5"/>
        <v>388.8</v>
      </c>
      <c r="I127" s="529">
        <f t="shared" si="6"/>
        <v>324</v>
      </c>
      <c r="K127" s="329"/>
      <c r="L127" s="614"/>
      <c r="M127" s="12"/>
      <c r="N127" s="504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spans="1:55" ht="24" customHeight="1" x14ac:dyDescent="0.25">
      <c r="A128" s="30"/>
      <c r="B128" s="733" t="s">
        <v>144</v>
      </c>
      <c r="C128" s="59" t="s">
        <v>779</v>
      </c>
      <c r="D128" s="67" t="s">
        <v>13</v>
      </c>
      <c r="E128" s="68" t="s">
        <v>14</v>
      </c>
      <c r="F128" s="69" t="s">
        <v>19</v>
      </c>
      <c r="G128" s="62">
        <v>95.4</v>
      </c>
      <c r="H128" s="63">
        <f t="shared" si="5"/>
        <v>95.4</v>
      </c>
      <c r="I128" s="529">
        <f t="shared" si="6"/>
        <v>79.500000000000014</v>
      </c>
      <c r="J128" s="409"/>
      <c r="K128" s="329"/>
      <c r="L128" s="614"/>
      <c r="M128" s="12"/>
      <c r="N128" s="504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pans="1:55" ht="24" x14ac:dyDescent="0.25">
      <c r="A129" s="50"/>
      <c r="B129" s="733"/>
      <c r="C129" s="299" t="s">
        <v>778</v>
      </c>
      <c r="D129" s="233" t="s">
        <v>51</v>
      </c>
      <c r="E129" s="234" t="s">
        <v>14</v>
      </c>
      <c r="F129" s="235" t="s">
        <v>19</v>
      </c>
      <c r="G129" s="502">
        <v>118.2</v>
      </c>
      <c r="H129" s="505">
        <f t="shared" si="5"/>
        <v>118.2</v>
      </c>
      <c r="I129" s="529">
        <f t="shared" si="6"/>
        <v>98.5</v>
      </c>
      <c r="J129" s="415"/>
      <c r="K129" s="332"/>
      <c r="L129" s="613"/>
      <c r="M129" s="12"/>
      <c r="N129" s="504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pans="1:55" ht="22" customHeight="1" x14ac:dyDescent="0.25">
      <c r="A130" s="30"/>
      <c r="B130" s="599" t="s">
        <v>145</v>
      </c>
      <c r="C130" s="310" t="s">
        <v>146</v>
      </c>
      <c r="D130" s="593" t="s">
        <v>13</v>
      </c>
      <c r="E130" s="594" t="s">
        <v>14</v>
      </c>
      <c r="F130" s="766" t="s">
        <v>15</v>
      </c>
      <c r="G130" s="744">
        <v>29.7</v>
      </c>
      <c r="H130" s="745">
        <f t="shared" si="5"/>
        <v>29.7</v>
      </c>
      <c r="I130" s="585">
        <f t="shared" si="6"/>
        <v>24.75</v>
      </c>
      <c r="J130" s="545"/>
      <c r="K130" s="664"/>
      <c r="L130" s="6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pans="1:55" ht="22" customHeight="1" x14ac:dyDescent="0.25">
      <c r="A131" s="30"/>
      <c r="B131" s="599"/>
      <c r="C131" s="64" t="s">
        <v>147</v>
      </c>
      <c r="D131" s="593"/>
      <c r="E131" s="594"/>
      <c r="F131" s="766"/>
      <c r="G131" s="744"/>
      <c r="H131" s="745"/>
      <c r="I131" s="585"/>
      <c r="J131" s="545"/>
      <c r="K131" s="665"/>
      <c r="L131" s="613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</row>
    <row r="132" spans="1:55" ht="22" customHeight="1" x14ac:dyDescent="0.25">
      <c r="A132" s="30"/>
      <c r="B132" s="599" t="s">
        <v>148</v>
      </c>
      <c r="C132" s="310" t="s">
        <v>149</v>
      </c>
      <c r="D132" s="593" t="s">
        <v>13</v>
      </c>
      <c r="E132" s="594" t="s">
        <v>14</v>
      </c>
      <c r="F132" s="766" t="s">
        <v>15</v>
      </c>
      <c r="G132" s="744">
        <v>54.3</v>
      </c>
      <c r="H132" s="745">
        <f>G132*(1-$H$4)</f>
        <v>54.3</v>
      </c>
      <c r="I132" s="585">
        <f t="shared" si="6"/>
        <v>45.25</v>
      </c>
      <c r="J132" s="545"/>
      <c r="K132" s="664"/>
      <c r="L132" s="6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</row>
    <row r="133" spans="1:55" ht="22" customHeight="1" x14ac:dyDescent="0.25">
      <c r="A133" s="30"/>
      <c r="B133" s="599"/>
      <c r="C133" s="299" t="s">
        <v>150</v>
      </c>
      <c r="D133" s="593"/>
      <c r="E133" s="594"/>
      <c r="F133" s="766"/>
      <c r="G133" s="744"/>
      <c r="H133" s="745"/>
      <c r="I133" s="585"/>
      <c r="J133" s="545"/>
      <c r="K133" s="665"/>
      <c r="L133" s="613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</row>
    <row r="134" spans="1:55" ht="22" customHeight="1" x14ac:dyDescent="0.25">
      <c r="A134" s="30"/>
      <c r="B134" s="599" t="s">
        <v>151</v>
      </c>
      <c r="C134" s="70" t="s">
        <v>152</v>
      </c>
      <c r="D134" s="593" t="s">
        <v>13</v>
      </c>
      <c r="E134" s="594" t="s">
        <v>14</v>
      </c>
      <c r="F134" s="766" t="s">
        <v>15</v>
      </c>
      <c r="G134" s="744">
        <v>44.1</v>
      </c>
      <c r="H134" s="745">
        <f>G134*(1-$H$4)</f>
        <v>44.1</v>
      </c>
      <c r="I134" s="585">
        <f t="shared" si="6"/>
        <v>36.75</v>
      </c>
      <c r="J134" s="545"/>
      <c r="K134" s="758"/>
      <c r="L134" s="6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</row>
    <row r="135" spans="1:55" ht="22" customHeight="1" x14ac:dyDescent="0.25">
      <c r="A135" s="31"/>
      <c r="B135" s="599"/>
      <c r="C135" s="299" t="s">
        <v>153</v>
      </c>
      <c r="D135" s="593"/>
      <c r="E135" s="594"/>
      <c r="F135" s="766"/>
      <c r="G135" s="744"/>
      <c r="H135" s="745"/>
      <c r="I135" s="585"/>
      <c r="J135" s="545"/>
      <c r="K135" s="759"/>
      <c r="L135" s="613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55" ht="16" customHeight="1" x14ac:dyDescent="0.25">
      <c r="A136" s="58"/>
      <c r="B136" s="733" t="s">
        <v>154</v>
      </c>
      <c r="C136" s="71" t="s">
        <v>701</v>
      </c>
      <c r="D136" s="67" t="s">
        <v>13</v>
      </c>
      <c r="E136" s="68" t="s">
        <v>14</v>
      </c>
      <c r="F136" s="253" t="s">
        <v>15</v>
      </c>
      <c r="G136" s="62">
        <v>53.7</v>
      </c>
      <c r="H136" s="63">
        <f t="shared" ref="H136:H146" si="7">G136*(1-$H$4)</f>
        <v>53.7</v>
      </c>
      <c r="I136" s="529">
        <f t="shared" ref="I136:I146" si="8">G136/1.2</f>
        <v>44.750000000000007</v>
      </c>
      <c r="J136" s="410"/>
      <c r="K136" s="333"/>
      <c r="L136" s="6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 ht="16" customHeight="1" x14ac:dyDescent="0.25">
      <c r="A137" s="30"/>
      <c r="B137" s="733"/>
      <c r="C137" s="788" t="s">
        <v>155</v>
      </c>
      <c r="D137" s="233" t="s">
        <v>51</v>
      </c>
      <c r="E137" s="234" t="s">
        <v>14</v>
      </c>
      <c r="F137" s="235" t="s">
        <v>19</v>
      </c>
      <c r="G137" s="236">
        <v>79.8</v>
      </c>
      <c r="H137" s="237">
        <f t="shared" si="7"/>
        <v>79.8</v>
      </c>
      <c r="I137" s="529">
        <f t="shared" si="8"/>
        <v>66.5</v>
      </c>
      <c r="K137" s="329"/>
      <c r="L137" s="614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</row>
    <row r="138" spans="1:55" ht="16" customHeight="1" x14ac:dyDescent="0.25">
      <c r="A138" s="30"/>
      <c r="B138" s="733"/>
      <c r="C138" s="788"/>
      <c r="D138" s="177" t="s">
        <v>20</v>
      </c>
      <c r="E138" s="312" t="s">
        <v>14</v>
      </c>
      <c r="F138" s="179" t="s">
        <v>19</v>
      </c>
      <c r="G138" s="206">
        <v>210</v>
      </c>
      <c r="H138" s="207">
        <f t="shared" si="7"/>
        <v>210</v>
      </c>
      <c r="I138" s="529">
        <f t="shared" si="8"/>
        <v>175</v>
      </c>
      <c r="K138" s="332"/>
      <c r="L138" s="613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</row>
    <row r="139" spans="1:55" ht="16" customHeight="1" x14ac:dyDescent="0.25">
      <c r="A139" s="30"/>
      <c r="B139" s="599" t="s">
        <v>156</v>
      </c>
      <c r="C139" s="70" t="s">
        <v>702</v>
      </c>
      <c r="D139" s="783" t="s">
        <v>28</v>
      </c>
      <c r="E139" s="784" t="s">
        <v>14</v>
      </c>
      <c r="F139" s="785" t="s">
        <v>15</v>
      </c>
      <c r="G139" s="786">
        <v>66.3</v>
      </c>
      <c r="H139" s="787">
        <f>G139*(1-$H$4)</f>
        <v>66.3</v>
      </c>
      <c r="I139" s="737">
        <f t="shared" si="8"/>
        <v>55.25</v>
      </c>
      <c r="J139" s="545"/>
      <c r="K139" s="778"/>
      <c r="L139" s="6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 ht="16" customHeight="1" x14ac:dyDescent="0.25">
      <c r="A140" s="31"/>
      <c r="B140" s="599"/>
      <c r="C140" s="299" t="s">
        <v>780</v>
      </c>
      <c r="D140" s="783"/>
      <c r="E140" s="784"/>
      <c r="F140" s="785"/>
      <c r="G140" s="786"/>
      <c r="H140" s="787"/>
      <c r="I140" s="737"/>
      <c r="J140" s="545"/>
      <c r="K140" s="779"/>
      <c r="L140" s="613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</row>
    <row r="141" spans="1:55" ht="16" customHeight="1" x14ac:dyDescent="0.25">
      <c r="A141" s="30"/>
      <c r="B141" s="599" t="s">
        <v>157</v>
      </c>
      <c r="C141" s="70" t="s">
        <v>158</v>
      </c>
      <c r="D141" s="274" t="s">
        <v>13</v>
      </c>
      <c r="E141" s="275" t="s">
        <v>14</v>
      </c>
      <c r="F141" s="283" t="s">
        <v>15</v>
      </c>
      <c r="G141" s="260">
        <v>89.7</v>
      </c>
      <c r="H141" s="401">
        <f t="shared" si="7"/>
        <v>89.7</v>
      </c>
      <c r="I141" s="530">
        <f t="shared" si="8"/>
        <v>74.75</v>
      </c>
      <c r="J141" s="410"/>
      <c r="K141" s="335"/>
      <c r="L141" s="6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</row>
    <row r="142" spans="1:55" ht="16" customHeight="1" x14ac:dyDescent="0.25">
      <c r="A142" s="30"/>
      <c r="B142" s="599"/>
      <c r="C142" s="788" t="s">
        <v>159</v>
      </c>
      <c r="D142" s="233" t="s">
        <v>51</v>
      </c>
      <c r="E142" s="234" t="s">
        <v>14</v>
      </c>
      <c r="F142" s="235" t="s">
        <v>19</v>
      </c>
      <c r="G142" s="236">
        <v>106.8</v>
      </c>
      <c r="H142" s="400">
        <f t="shared" si="7"/>
        <v>106.8</v>
      </c>
      <c r="I142" s="530">
        <f t="shared" si="8"/>
        <v>89</v>
      </c>
      <c r="J142" s="410"/>
      <c r="K142" s="300"/>
      <c r="L142" s="614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 ht="16" customHeight="1" x14ac:dyDescent="0.25">
      <c r="A143" s="30"/>
      <c r="B143" s="599"/>
      <c r="C143" s="788"/>
      <c r="D143" s="177" t="s">
        <v>20</v>
      </c>
      <c r="E143" s="312" t="s">
        <v>14</v>
      </c>
      <c r="F143" s="179" t="s">
        <v>19</v>
      </c>
      <c r="G143" s="206">
        <v>229.8</v>
      </c>
      <c r="H143" s="399">
        <f t="shared" si="7"/>
        <v>229.8</v>
      </c>
      <c r="I143" s="530">
        <f t="shared" si="8"/>
        <v>191.50000000000003</v>
      </c>
      <c r="J143" s="409"/>
      <c r="K143" s="336"/>
      <c r="L143" s="613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 ht="16" customHeight="1" x14ac:dyDescent="0.25">
      <c r="A144" s="30"/>
      <c r="B144" s="599" t="s">
        <v>160</v>
      </c>
      <c r="C144" s="70" t="s">
        <v>703</v>
      </c>
      <c r="D144" s="783" t="s">
        <v>28</v>
      </c>
      <c r="E144" s="784" t="s">
        <v>14</v>
      </c>
      <c r="F144" s="785" t="s">
        <v>15</v>
      </c>
      <c r="G144" s="786">
        <v>91.2</v>
      </c>
      <c r="H144" s="787">
        <f>G144*(1-$H$4)</f>
        <v>91.2</v>
      </c>
      <c r="I144" s="737">
        <f t="shared" si="8"/>
        <v>76</v>
      </c>
      <c r="J144" s="545"/>
      <c r="K144" s="778"/>
      <c r="L144" s="6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5" ht="16" customHeight="1" x14ac:dyDescent="0.25">
      <c r="A145" s="31"/>
      <c r="B145" s="599"/>
      <c r="C145" s="299" t="s">
        <v>780</v>
      </c>
      <c r="D145" s="783"/>
      <c r="E145" s="784"/>
      <c r="F145" s="785"/>
      <c r="G145" s="786"/>
      <c r="H145" s="787"/>
      <c r="I145" s="737"/>
      <c r="J145" s="545"/>
      <c r="K145" s="779"/>
      <c r="L145" s="613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5" ht="30" customHeight="1" x14ac:dyDescent="0.25">
      <c r="A146" s="30"/>
      <c r="B146" s="780" t="s">
        <v>161</v>
      </c>
      <c r="C146" s="310" t="s">
        <v>162</v>
      </c>
      <c r="D146" s="694" t="s">
        <v>13</v>
      </c>
      <c r="E146" s="695" t="s">
        <v>14</v>
      </c>
      <c r="F146" s="770" t="s">
        <v>15</v>
      </c>
      <c r="G146" s="746">
        <v>33.9</v>
      </c>
      <c r="H146" s="772">
        <f t="shared" si="7"/>
        <v>33.9</v>
      </c>
      <c r="I146" s="585">
        <f t="shared" si="8"/>
        <v>28.25</v>
      </c>
      <c r="J146" s="545"/>
      <c r="K146" s="664"/>
      <c r="L146" s="6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5" ht="30" customHeight="1" x14ac:dyDescent="0.25">
      <c r="A147" s="30"/>
      <c r="B147" s="780"/>
      <c r="C147" s="66" t="s">
        <v>704</v>
      </c>
      <c r="D147" s="694"/>
      <c r="E147" s="695"/>
      <c r="F147" s="770"/>
      <c r="G147" s="746"/>
      <c r="H147" s="772"/>
      <c r="I147" s="585"/>
      <c r="J147" s="545"/>
      <c r="K147" s="665"/>
      <c r="L147" s="613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 ht="30" customHeight="1" x14ac:dyDescent="0.25">
      <c r="A148" s="30"/>
      <c r="B148" s="780" t="s">
        <v>163</v>
      </c>
      <c r="C148" s="310" t="s">
        <v>164</v>
      </c>
      <c r="D148" s="600" t="s">
        <v>18</v>
      </c>
      <c r="E148" s="601" t="s">
        <v>14</v>
      </c>
      <c r="F148" s="773" t="s">
        <v>15</v>
      </c>
      <c r="G148" s="774">
        <v>61.98</v>
      </c>
      <c r="H148" s="776">
        <f>G148*(1-$H$4)</f>
        <v>61.98</v>
      </c>
      <c r="I148" s="585">
        <f>G148/1.2</f>
        <v>51.65</v>
      </c>
      <c r="J148" s="545"/>
      <c r="K148" s="758"/>
      <c r="L148" s="6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5" ht="30" customHeight="1" x14ac:dyDescent="0.25">
      <c r="A149" s="31"/>
      <c r="B149" s="780"/>
      <c r="C149" s="66" t="s">
        <v>809</v>
      </c>
      <c r="D149" s="600"/>
      <c r="E149" s="601"/>
      <c r="F149" s="773"/>
      <c r="G149" s="774"/>
      <c r="H149" s="776"/>
      <c r="I149" s="585"/>
      <c r="J149" s="545"/>
      <c r="K149" s="759"/>
      <c r="L149" s="613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5" ht="22" hidden="1" customHeight="1" x14ac:dyDescent="0.35">
      <c r="A150" s="30"/>
      <c r="B150" s="780" t="s">
        <v>165</v>
      </c>
      <c r="C150" s="309" t="s">
        <v>166</v>
      </c>
      <c r="D150" s="694" t="s">
        <v>13</v>
      </c>
      <c r="E150" s="695" t="s">
        <v>14</v>
      </c>
      <c r="F150" s="782" t="s">
        <v>19</v>
      </c>
      <c r="G150" s="746">
        <v>49.8</v>
      </c>
      <c r="H150" s="772">
        <f>G150*(1-$H$4)</f>
        <v>49.8</v>
      </c>
      <c r="I150" s="585">
        <f>G150/1.2</f>
        <v>41.5</v>
      </c>
      <c r="J150" s="545"/>
      <c r="K150" s="667"/>
      <c r="L150" s="323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5" ht="25" hidden="1" customHeight="1" x14ac:dyDescent="0.25">
      <c r="A151" s="30"/>
      <c r="B151" s="780"/>
      <c r="C151" s="66" t="s">
        <v>704</v>
      </c>
      <c r="D151" s="694"/>
      <c r="E151" s="695"/>
      <c r="F151" s="782"/>
      <c r="G151" s="746"/>
      <c r="H151" s="772"/>
      <c r="I151" s="585"/>
      <c r="J151" s="545"/>
      <c r="K151" s="667"/>
      <c r="L151" s="323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55" ht="22" hidden="1" customHeight="1" x14ac:dyDescent="0.35">
      <c r="A152" s="30"/>
      <c r="B152" s="780" t="s">
        <v>167</v>
      </c>
      <c r="C152" s="309" t="s">
        <v>168</v>
      </c>
      <c r="D152" s="694" t="s">
        <v>13</v>
      </c>
      <c r="E152" s="695" t="s">
        <v>14</v>
      </c>
      <c r="F152" s="782" t="s">
        <v>19</v>
      </c>
      <c r="G152" s="746">
        <v>52.8</v>
      </c>
      <c r="H152" s="772">
        <f>G152*(1-$H$4)</f>
        <v>52.8</v>
      </c>
      <c r="I152" s="585">
        <f>G152/1.2</f>
        <v>44</v>
      </c>
      <c r="J152" s="545"/>
      <c r="K152" s="781"/>
      <c r="L152" s="323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spans="1:55" ht="22" hidden="1" customHeight="1" x14ac:dyDescent="0.25">
      <c r="A153" s="31"/>
      <c r="B153" s="780"/>
      <c r="C153" s="66" t="s">
        <v>704</v>
      </c>
      <c r="D153" s="694"/>
      <c r="E153" s="695"/>
      <c r="F153" s="782"/>
      <c r="G153" s="746"/>
      <c r="H153" s="772"/>
      <c r="I153" s="585"/>
      <c r="J153" s="545"/>
      <c r="K153" s="781"/>
      <c r="L153" s="323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55" ht="28" customHeight="1" x14ac:dyDescent="0.25">
      <c r="A154" s="174"/>
      <c r="B154" s="780" t="s">
        <v>705</v>
      </c>
      <c r="C154" s="310" t="s">
        <v>707</v>
      </c>
      <c r="D154" s="694" t="s">
        <v>13</v>
      </c>
      <c r="E154" s="695" t="s">
        <v>14</v>
      </c>
      <c r="F154" s="770" t="s">
        <v>15</v>
      </c>
      <c r="G154" s="746">
        <v>61.44</v>
      </c>
      <c r="H154" s="772">
        <f>G154*(1-$H$4)</f>
        <v>61.44</v>
      </c>
      <c r="I154" s="585">
        <f>G154/1.2</f>
        <v>51.2</v>
      </c>
      <c r="J154" s="596"/>
      <c r="K154" s="597"/>
      <c r="L154" s="6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</row>
    <row r="155" spans="1:55" ht="28" customHeight="1" x14ac:dyDescent="0.25">
      <c r="A155" s="174"/>
      <c r="B155" s="780"/>
      <c r="C155" s="66" t="s">
        <v>708</v>
      </c>
      <c r="D155" s="694"/>
      <c r="E155" s="695"/>
      <c r="F155" s="770"/>
      <c r="G155" s="746"/>
      <c r="H155" s="772"/>
      <c r="I155" s="585"/>
      <c r="J155" s="596"/>
      <c r="K155" s="608"/>
      <c r="L155" s="613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55" ht="28" customHeight="1" x14ac:dyDescent="0.25">
      <c r="A156" s="174"/>
      <c r="B156" s="780" t="s">
        <v>706</v>
      </c>
      <c r="C156" s="310" t="s">
        <v>709</v>
      </c>
      <c r="D156" s="600" t="s">
        <v>18</v>
      </c>
      <c r="E156" s="601" t="s">
        <v>14</v>
      </c>
      <c r="F156" s="773" t="s">
        <v>15</v>
      </c>
      <c r="G156" s="774">
        <v>127.8</v>
      </c>
      <c r="H156" s="776">
        <f t="shared" ref="H156" si="9">G156*(1-$H$4)</f>
        <v>127.8</v>
      </c>
      <c r="I156" s="585">
        <f>G156/1.2</f>
        <v>106.5</v>
      </c>
      <c r="J156" s="546"/>
      <c r="K156" s="597"/>
      <c r="L156" s="612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spans="1:55" s="6" customFormat="1" ht="28" customHeight="1" x14ac:dyDescent="0.25">
      <c r="A157" s="175"/>
      <c r="B157" s="780"/>
      <c r="C157" s="66" t="s">
        <v>710</v>
      </c>
      <c r="D157" s="671"/>
      <c r="E157" s="672"/>
      <c r="F157" s="673"/>
      <c r="G157" s="775"/>
      <c r="H157" s="777"/>
      <c r="I157" s="585"/>
      <c r="J157" s="546"/>
      <c r="K157" s="608"/>
      <c r="L157" s="613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55" s="6" customFormat="1" ht="20" hidden="1" customHeight="1" x14ac:dyDescent="0.25">
      <c r="A158" s="30"/>
      <c r="B158" s="267" t="s">
        <v>169</v>
      </c>
      <c r="C158" s="310" t="s">
        <v>170</v>
      </c>
      <c r="D158" s="198" t="s">
        <v>51</v>
      </c>
      <c r="E158" s="199" t="s">
        <v>14</v>
      </c>
      <c r="F158" s="198" t="s">
        <v>15</v>
      </c>
      <c r="G158" s="200">
        <v>99</v>
      </c>
      <c r="H158" s="201">
        <f t="shared" ref="H158:H168" si="10">G158*(1-$H$4)</f>
        <v>99</v>
      </c>
      <c r="I158" s="529">
        <f t="shared" ref="I158:I164" si="11">G158/1.2</f>
        <v>82.5</v>
      </c>
      <c r="J158" s="409"/>
      <c r="K158" s="301"/>
      <c r="L158" s="327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spans="1:55" s="6" customFormat="1" ht="20" hidden="1" customHeight="1" x14ac:dyDescent="0.25">
      <c r="A159" s="30"/>
      <c r="B159" s="267" t="s">
        <v>171</v>
      </c>
      <c r="C159" s="310" t="s">
        <v>172</v>
      </c>
      <c r="D159" s="198" t="s">
        <v>51</v>
      </c>
      <c r="E159" s="199" t="s">
        <v>14</v>
      </c>
      <c r="F159" s="198" t="s">
        <v>15</v>
      </c>
      <c r="G159" s="200">
        <v>96.6</v>
      </c>
      <c r="H159" s="201">
        <f t="shared" si="10"/>
        <v>96.6</v>
      </c>
      <c r="I159" s="529">
        <f t="shared" si="11"/>
        <v>80.5</v>
      </c>
      <c r="J159" s="409"/>
      <c r="K159" s="301"/>
      <c r="L159" s="327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55" s="6" customFormat="1" ht="20" hidden="1" customHeight="1" x14ac:dyDescent="0.25">
      <c r="A160" s="30"/>
      <c r="B160" s="282" t="s">
        <v>173</v>
      </c>
      <c r="C160" s="310" t="s">
        <v>174</v>
      </c>
      <c r="D160" s="202" t="s">
        <v>51</v>
      </c>
      <c r="E160" s="203" t="s">
        <v>14</v>
      </c>
      <c r="F160" s="202" t="s">
        <v>15</v>
      </c>
      <c r="G160" s="204">
        <v>97.8</v>
      </c>
      <c r="H160" s="205">
        <f t="shared" si="10"/>
        <v>97.8</v>
      </c>
      <c r="I160" s="529">
        <f t="shared" si="11"/>
        <v>81.5</v>
      </c>
      <c r="J160" s="409"/>
      <c r="K160" s="301"/>
      <c r="L160" s="327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spans="1:55" s="6" customFormat="1" ht="20" hidden="1" customHeight="1" x14ac:dyDescent="0.25">
      <c r="A161" s="30"/>
      <c r="B161" s="267" t="s">
        <v>175</v>
      </c>
      <c r="C161" s="310" t="s">
        <v>176</v>
      </c>
      <c r="D161" s="198" t="s">
        <v>51</v>
      </c>
      <c r="E161" s="199" t="s">
        <v>14</v>
      </c>
      <c r="F161" s="198" t="s">
        <v>15</v>
      </c>
      <c r="G161" s="200">
        <v>110.4</v>
      </c>
      <c r="H161" s="201">
        <f t="shared" si="10"/>
        <v>110.4</v>
      </c>
      <c r="I161" s="529">
        <f t="shared" si="11"/>
        <v>92.000000000000014</v>
      </c>
      <c r="J161" s="409"/>
      <c r="K161" s="301"/>
      <c r="L161" s="327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spans="1:55" s="6" customFormat="1" ht="20" hidden="1" customHeight="1" x14ac:dyDescent="0.25">
      <c r="A162" s="30"/>
      <c r="B162" s="267" t="s">
        <v>177</v>
      </c>
      <c r="C162" s="310" t="s">
        <v>178</v>
      </c>
      <c r="D162" s="198" t="s">
        <v>51</v>
      </c>
      <c r="E162" s="199" t="s">
        <v>14</v>
      </c>
      <c r="F162" s="198" t="s">
        <v>15</v>
      </c>
      <c r="G162" s="200">
        <v>108</v>
      </c>
      <c r="H162" s="201">
        <f t="shared" si="10"/>
        <v>108</v>
      </c>
      <c r="I162" s="529">
        <f t="shared" si="11"/>
        <v>90</v>
      </c>
      <c r="J162" s="409"/>
      <c r="K162" s="273"/>
      <c r="L162" s="330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55" s="6" customFormat="1" ht="20" hidden="1" customHeight="1" x14ac:dyDescent="0.25">
      <c r="A163" s="30"/>
      <c r="B163" s="282" t="s">
        <v>179</v>
      </c>
      <c r="C163" s="310" t="s">
        <v>180</v>
      </c>
      <c r="D163" s="202" t="s">
        <v>51</v>
      </c>
      <c r="E163" s="203" t="s">
        <v>14</v>
      </c>
      <c r="F163" s="202" t="s">
        <v>15</v>
      </c>
      <c r="G163" s="204">
        <v>109.2</v>
      </c>
      <c r="H163" s="205">
        <f t="shared" si="10"/>
        <v>109.2</v>
      </c>
      <c r="I163" s="529">
        <f t="shared" si="11"/>
        <v>91</v>
      </c>
      <c r="J163" s="409"/>
      <c r="K163" s="273"/>
      <c r="L163" s="330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55" s="6" customFormat="1" ht="30" customHeight="1" x14ac:dyDescent="0.25">
      <c r="A164" s="35"/>
      <c r="B164" s="592" t="s">
        <v>181</v>
      </c>
      <c r="C164" s="310" t="s">
        <v>182</v>
      </c>
      <c r="D164" s="228" t="s">
        <v>18</v>
      </c>
      <c r="E164" s="229" t="s">
        <v>14</v>
      </c>
      <c r="F164" s="254" t="s">
        <v>15</v>
      </c>
      <c r="G164" s="231">
        <v>50.94</v>
      </c>
      <c r="H164" s="232">
        <f t="shared" si="10"/>
        <v>50.94</v>
      </c>
      <c r="I164" s="529">
        <f t="shared" si="11"/>
        <v>42.45</v>
      </c>
      <c r="J164" s="410"/>
      <c r="K164" s="333"/>
      <c r="L164" s="612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spans="1:55" s="6" customFormat="1" ht="30" customHeight="1" x14ac:dyDescent="0.25">
      <c r="A165" s="30"/>
      <c r="B165" s="592"/>
      <c r="C165" s="299" t="s">
        <v>183</v>
      </c>
      <c r="D165" s="177" t="s">
        <v>20</v>
      </c>
      <c r="E165" s="312" t="s">
        <v>14</v>
      </c>
      <c r="F165" s="179" t="s">
        <v>19</v>
      </c>
      <c r="G165" s="398">
        <v>121.2</v>
      </c>
      <c r="H165" s="399">
        <f t="shared" si="10"/>
        <v>121.2</v>
      </c>
      <c r="I165" s="530">
        <f>G165/1.2</f>
        <v>101</v>
      </c>
      <c r="J165" s="416"/>
      <c r="K165" s="334"/>
      <c r="L165" s="613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spans="1:55" s="6" customFormat="1" ht="20" customHeight="1" x14ac:dyDescent="0.25">
      <c r="A166" s="30"/>
      <c r="B166" s="592" t="s">
        <v>713</v>
      </c>
      <c r="C166" s="310" t="s">
        <v>714</v>
      </c>
      <c r="D166" s="600" t="s">
        <v>18</v>
      </c>
      <c r="E166" s="601" t="s">
        <v>14</v>
      </c>
      <c r="F166" s="773" t="s">
        <v>15</v>
      </c>
      <c r="G166" s="774">
        <v>57.96</v>
      </c>
      <c r="H166" s="776">
        <f t="shared" si="10"/>
        <v>57.96</v>
      </c>
      <c r="I166" s="529">
        <f t="shared" ref="I166" si="12">G166/1.2</f>
        <v>48.300000000000004</v>
      </c>
      <c r="J166" s="545"/>
      <c r="K166" s="778"/>
      <c r="L166" s="612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spans="1:55" s="6" customFormat="1" ht="20" customHeight="1" x14ac:dyDescent="0.25">
      <c r="A167" s="31"/>
      <c r="B167" s="592"/>
      <c r="C167" s="299" t="s">
        <v>183</v>
      </c>
      <c r="D167" s="671"/>
      <c r="E167" s="672"/>
      <c r="F167" s="673"/>
      <c r="G167" s="775"/>
      <c r="H167" s="777"/>
      <c r="I167" s="529">
        <f>G167/1.2</f>
        <v>0</v>
      </c>
      <c r="J167" s="545"/>
      <c r="K167" s="779"/>
      <c r="L167" s="613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spans="1:55" s="6" customFormat="1" ht="30" customHeight="1" x14ac:dyDescent="0.25">
      <c r="A168" s="174"/>
      <c r="B168" s="599" t="s">
        <v>184</v>
      </c>
      <c r="C168" s="310" t="s">
        <v>185</v>
      </c>
      <c r="D168" s="694" t="s">
        <v>66</v>
      </c>
      <c r="E168" s="695" t="s">
        <v>14</v>
      </c>
      <c r="F168" s="770" t="s">
        <v>15</v>
      </c>
      <c r="G168" s="746">
        <v>20.64</v>
      </c>
      <c r="H168" s="772">
        <f t="shared" si="10"/>
        <v>20.64</v>
      </c>
      <c r="I168" s="585">
        <f>G168/1.2</f>
        <v>17.200000000000003</v>
      </c>
      <c r="J168" s="545"/>
      <c r="K168" s="331"/>
      <c r="L168" s="612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spans="1:55" s="6" customFormat="1" ht="20.149999999999999" customHeight="1" x14ac:dyDescent="0.25">
      <c r="A169" s="174"/>
      <c r="B169" s="599"/>
      <c r="C169" s="75" t="s">
        <v>186</v>
      </c>
      <c r="D169" s="587"/>
      <c r="E169" s="588"/>
      <c r="F169" s="771"/>
      <c r="G169" s="744"/>
      <c r="H169" s="745"/>
      <c r="I169" s="585"/>
      <c r="J169" s="545"/>
      <c r="K169" s="332"/>
      <c r="L169" s="613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55" s="6" customFormat="1" ht="30" customHeight="1" x14ac:dyDescent="0.25">
      <c r="A170" s="174"/>
      <c r="B170" s="599" t="s">
        <v>187</v>
      </c>
      <c r="C170" s="310" t="s">
        <v>188</v>
      </c>
      <c r="D170" s="593" t="s">
        <v>66</v>
      </c>
      <c r="E170" s="594" t="s">
        <v>14</v>
      </c>
      <c r="F170" s="766" t="s">
        <v>15</v>
      </c>
      <c r="G170" s="747">
        <v>27.6</v>
      </c>
      <c r="H170" s="609">
        <f>G170*(1-$H$4)</f>
        <v>27.6</v>
      </c>
      <c r="I170" s="585">
        <f>G170/1.2</f>
        <v>23.000000000000004</v>
      </c>
      <c r="J170" s="545"/>
      <c r="K170" s="664"/>
      <c r="L170" s="612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55" s="6" customFormat="1" ht="20.149999999999999" customHeight="1" x14ac:dyDescent="0.25">
      <c r="A171" s="174"/>
      <c r="B171" s="599"/>
      <c r="C171" s="75" t="s">
        <v>189</v>
      </c>
      <c r="D171" s="593"/>
      <c r="E171" s="594"/>
      <c r="F171" s="766"/>
      <c r="G171" s="747"/>
      <c r="H171" s="609"/>
      <c r="I171" s="585"/>
      <c r="J171" s="545"/>
      <c r="K171" s="665"/>
      <c r="L171" s="613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55" s="6" customFormat="1" ht="30" customHeight="1" x14ac:dyDescent="0.25">
      <c r="A172" s="495"/>
      <c r="B172" s="599" t="s">
        <v>190</v>
      </c>
      <c r="C172" s="310" t="s">
        <v>191</v>
      </c>
      <c r="D172" s="593" t="s">
        <v>66</v>
      </c>
      <c r="E172" s="594" t="s">
        <v>14</v>
      </c>
      <c r="F172" s="766" t="s">
        <v>15</v>
      </c>
      <c r="G172" s="607">
        <v>42.6</v>
      </c>
      <c r="H172" s="609">
        <f>G172*(1-$H$4)</f>
        <v>42.6</v>
      </c>
      <c r="I172" s="585">
        <f>G172/1.2</f>
        <v>35.5</v>
      </c>
      <c r="J172" s="545"/>
      <c r="K172" s="758"/>
      <c r="L172" s="612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55" ht="20.149999999999999" customHeight="1" x14ac:dyDescent="0.25">
      <c r="A173" s="171"/>
      <c r="B173" s="763"/>
      <c r="C173" s="172" t="s">
        <v>192</v>
      </c>
      <c r="D173" s="764"/>
      <c r="E173" s="765"/>
      <c r="F173" s="767"/>
      <c r="G173" s="768"/>
      <c r="H173" s="769"/>
      <c r="I173" s="585"/>
      <c r="J173" s="545"/>
      <c r="K173" s="759"/>
      <c r="L173" s="613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55" ht="15" customHeight="1" x14ac:dyDescent="0.25">
      <c r="A174" s="729" t="s">
        <v>62</v>
      </c>
      <c r="B174" s="729"/>
      <c r="C174" s="729"/>
      <c r="D174" s="729"/>
      <c r="E174" s="729"/>
      <c r="F174" s="729"/>
      <c r="G174" s="729"/>
      <c r="H174" s="729"/>
      <c r="I174" s="528"/>
      <c r="L174" s="214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351"/>
      <c r="AE174" s="351"/>
      <c r="AF174" s="351"/>
      <c r="AG174" s="351"/>
      <c r="AH174" s="351"/>
      <c r="AI174" s="351"/>
      <c r="AJ174" s="351"/>
      <c r="AK174" s="351"/>
      <c r="AL174" s="351"/>
      <c r="AM174" s="351"/>
      <c r="AN174" s="351"/>
      <c r="AO174" s="351"/>
      <c r="AP174" s="351"/>
      <c r="AQ174" s="351"/>
      <c r="AR174" s="351"/>
      <c r="AS174" s="351"/>
      <c r="AT174" s="351"/>
      <c r="AU174" s="351"/>
      <c r="AV174" s="351"/>
      <c r="AW174" s="351"/>
      <c r="AX174" s="351"/>
      <c r="AY174" s="351"/>
      <c r="AZ174" s="351"/>
      <c r="BA174" s="351"/>
      <c r="BB174" s="351"/>
      <c r="BC174" s="351"/>
    </row>
    <row r="175" spans="1:55" s="328" customFormat="1" ht="17.25" customHeight="1" x14ac:dyDescent="0.25">
      <c r="A175" s="729" t="s">
        <v>712</v>
      </c>
      <c r="B175" s="729"/>
      <c r="C175" s="729"/>
      <c r="D175" s="729"/>
      <c r="E175" s="729"/>
      <c r="F175" s="729"/>
      <c r="G175" s="729"/>
      <c r="H175" s="729"/>
      <c r="I175" s="528"/>
      <c r="J175" s="414"/>
      <c r="K175" s="329"/>
      <c r="L175" s="327"/>
      <c r="M175" s="170"/>
      <c r="N175" s="170"/>
      <c r="O175" s="170"/>
      <c r="P175" s="170"/>
      <c r="Q175" s="170"/>
      <c r="R175" s="170"/>
      <c r="S175" s="170"/>
      <c r="T175" s="170"/>
      <c r="U175" s="170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/>
      <c r="AF175" s="170"/>
      <c r="AG175" s="170"/>
      <c r="AH175" s="170"/>
      <c r="AI175" s="170"/>
      <c r="AJ175" s="170"/>
      <c r="AK175" s="170"/>
      <c r="AL175" s="170"/>
      <c r="AM175" s="170"/>
      <c r="AN175" s="170"/>
      <c r="AO175" s="170"/>
      <c r="AP175" s="170"/>
      <c r="AQ175" s="170"/>
      <c r="AR175" s="170"/>
      <c r="AS175" s="170"/>
      <c r="AT175" s="170"/>
      <c r="AU175" s="170"/>
      <c r="AV175" s="170"/>
      <c r="AW175" s="170"/>
      <c r="AX175" s="170"/>
      <c r="AY175" s="170"/>
      <c r="AZ175" s="170"/>
      <c r="BA175" s="170"/>
      <c r="BB175" s="170"/>
      <c r="BC175" s="170"/>
    </row>
    <row r="176" spans="1:55" ht="14" customHeight="1" x14ac:dyDescent="0.25">
      <c r="A176" s="40"/>
      <c r="B176" s="40"/>
      <c r="C176" s="40"/>
      <c r="D176" s="41"/>
      <c r="E176" s="42"/>
      <c r="F176" s="42"/>
      <c r="G176" s="40"/>
      <c r="H176" s="76"/>
      <c r="I176" s="531"/>
      <c r="L176" s="214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352"/>
      <c r="AE176" s="352"/>
      <c r="AF176" s="352"/>
      <c r="AG176" s="352"/>
      <c r="AH176" s="352"/>
      <c r="AI176" s="352"/>
      <c r="AJ176" s="352"/>
      <c r="AK176" s="352"/>
      <c r="AL176" s="352"/>
      <c r="AM176" s="352"/>
      <c r="AN176" s="352"/>
      <c r="AO176" s="352"/>
      <c r="AP176" s="352"/>
      <c r="AQ176" s="352"/>
      <c r="AR176" s="352"/>
      <c r="AS176" s="352"/>
      <c r="AT176" s="352"/>
      <c r="AU176" s="352"/>
      <c r="AV176" s="352"/>
      <c r="AW176" s="352"/>
      <c r="AX176" s="352"/>
      <c r="AY176" s="352"/>
      <c r="AZ176" s="352"/>
      <c r="BA176" s="352"/>
      <c r="BB176" s="352"/>
      <c r="BC176" s="352"/>
    </row>
    <row r="177" spans="1:29" ht="20.149999999999999" customHeight="1" x14ac:dyDescent="0.25">
      <c r="A177" s="762" t="s">
        <v>193</v>
      </c>
      <c r="B177" s="762"/>
      <c r="C177" s="762"/>
      <c r="D177" s="762"/>
      <c r="E177" s="762"/>
      <c r="F177" s="762"/>
      <c r="G177" s="762"/>
      <c r="H177" s="762"/>
      <c r="I177" s="528"/>
      <c r="K177" s="615" t="s">
        <v>891</v>
      </c>
      <c r="L177" s="616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ht="20" customHeight="1" x14ac:dyDescent="0.25">
      <c r="A178" s="30"/>
      <c r="B178" s="599" t="s">
        <v>194</v>
      </c>
      <c r="C178" s="77" t="s">
        <v>195</v>
      </c>
      <c r="D178" s="593" t="s">
        <v>66</v>
      </c>
      <c r="E178" s="594" t="s">
        <v>196</v>
      </c>
      <c r="F178" s="735" t="s">
        <v>15</v>
      </c>
      <c r="G178" s="607">
        <v>41.4</v>
      </c>
      <c r="H178" s="609">
        <f>G178*(1-$H$4)</f>
        <v>41.4</v>
      </c>
      <c r="I178" s="585">
        <f>G178/1.2</f>
        <v>34.5</v>
      </c>
      <c r="K178" s="331"/>
      <c r="L178" s="560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spans="1:29" ht="21" customHeight="1" x14ac:dyDescent="0.25">
      <c r="A179" s="30"/>
      <c r="B179" s="599"/>
      <c r="C179" s="78" t="s">
        <v>878</v>
      </c>
      <c r="D179" s="593"/>
      <c r="E179" s="594"/>
      <c r="F179" s="735"/>
      <c r="G179" s="607"/>
      <c r="H179" s="609"/>
      <c r="I179" s="585"/>
      <c r="K179" s="329"/>
      <c r="L179" s="561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ht="18" customHeight="1" x14ac:dyDescent="0.25">
      <c r="A180" s="30"/>
      <c r="B180" s="79" t="s">
        <v>197</v>
      </c>
      <c r="C180" s="80" t="s">
        <v>198</v>
      </c>
      <c r="D180" s="269" t="s">
        <v>66</v>
      </c>
      <c r="E180" s="270" t="s">
        <v>14</v>
      </c>
      <c r="F180" s="293" t="s">
        <v>15</v>
      </c>
      <c r="G180" s="397">
        <v>7.5</v>
      </c>
      <c r="H180" s="259">
        <f>G180*(1-$H$4)</f>
        <v>7.5</v>
      </c>
      <c r="I180" s="529">
        <f>G180/1.2</f>
        <v>6.25</v>
      </c>
      <c r="K180" s="329"/>
      <c r="L180" s="561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spans="1:29" ht="18" customHeight="1" x14ac:dyDescent="0.25">
      <c r="A181" s="31"/>
      <c r="B181" s="81" t="s">
        <v>199</v>
      </c>
      <c r="C181" s="82" t="s">
        <v>200</v>
      </c>
      <c r="D181" s="268" t="s">
        <v>24</v>
      </c>
      <c r="E181" s="257" t="s">
        <v>14</v>
      </c>
      <c r="F181" s="292" t="s">
        <v>15</v>
      </c>
      <c r="G181" s="397">
        <v>7.5</v>
      </c>
      <c r="H181" s="263">
        <f>G181*(1-$H$4)</f>
        <v>7.5</v>
      </c>
      <c r="I181" s="529">
        <f>G181/1.2</f>
        <v>6.25</v>
      </c>
      <c r="K181" s="332"/>
      <c r="L181" s="354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ht="25" customHeight="1" x14ac:dyDescent="0.25">
      <c r="A182" s="30"/>
      <c r="B182" s="599" t="s">
        <v>201</v>
      </c>
      <c r="C182" s="77" t="s">
        <v>202</v>
      </c>
      <c r="D182" s="593" t="s">
        <v>28</v>
      </c>
      <c r="E182" s="594" t="s">
        <v>14</v>
      </c>
      <c r="F182" s="735" t="s">
        <v>15</v>
      </c>
      <c r="G182" s="607">
        <v>66.900000000000006</v>
      </c>
      <c r="H182" s="609">
        <f>G182*(1-$H$4)</f>
        <v>66.900000000000006</v>
      </c>
      <c r="I182" s="585">
        <f>G182/1.2</f>
        <v>55.750000000000007</v>
      </c>
      <c r="J182" s="545"/>
      <c r="K182" s="664"/>
      <c r="L182" s="560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ht="25" customHeight="1" x14ac:dyDescent="0.25">
      <c r="A183" s="31"/>
      <c r="B183" s="599"/>
      <c r="C183" s="78" t="s">
        <v>811</v>
      </c>
      <c r="D183" s="593"/>
      <c r="E183" s="594"/>
      <c r="F183" s="735"/>
      <c r="G183" s="607"/>
      <c r="H183" s="609"/>
      <c r="I183" s="585"/>
      <c r="J183" s="545"/>
      <c r="K183" s="665"/>
      <c r="L183" s="562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ht="18" hidden="1" customHeight="1" x14ac:dyDescent="0.25">
      <c r="A184" s="30"/>
      <c r="B184" s="83" t="s">
        <v>203</v>
      </c>
      <c r="C184" s="84" t="s">
        <v>204</v>
      </c>
      <c r="D184" s="67" t="s">
        <v>28</v>
      </c>
      <c r="E184" s="68" t="s">
        <v>14</v>
      </c>
      <c r="F184" s="73" t="s">
        <v>15</v>
      </c>
      <c r="G184" s="394">
        <v>114</v>
      </c>
      <c r="H184" s="63">
        <f>G184*(1-$H$4)</f>
        <v>114</v>
      </c>
      <c r="I184" s="529">
        <f>G184/1.2</f>
        <v>95</v>
      </c>
      <c r="J184" s="409"/>
      <c r="K184" s="29"/>
      <c r="L184" s="214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ht="18" hidden="1" customHeight="1" x14ac:dyDescent="0.25">
      <c r="A185" s="30"/>
      <c r="B185" s="83" t="s">
        <v>205</v>
      </c>
      <c r="C185" s="84" t="s">
        <v>206</v>
      </c>
      <c r="D185" s="67" t="s">
        <v>28</v>
      </c>
      <c r="E185" s="68" t="s">
        <v>14</v>
      </c>
      <c r="F185" s="73" t="s">
        <v>15</v>
      </c>
      <c r="G185" s="394">
        <v>156</v>
      </c>
      <c r="H185" s="63">
        <f>G185*(1-$H$4)</f>
        <v>156</v>
      </c>
      <c r="I185" s="529">
        <f>G185/1.2</f>
        <v>130</v>
      </c>
      <c r="J185" s="409"/>
      <c r="K185" s="29"/>
      <c r="L185" s="214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ht="18" hidden="1" customHeight="1" x14ac:dyDescent="0.25">
      <c r="A186" s="31"/>
      <c r="B186" s="81" t="s">
        <v>207</v>
      </c>
      <c r="C186" s="82" t="s">
        <v>208</v>
      </c>
      <c r="D186" s="268" t="s">
        <v>28</v>
      </c>
      <c r="E186" s="257" t="s">
        <v>14</v>
      </c>
      <c r="F186" s="292" t="s">
        <v>15</v>
      </c>
      <c r="G186" s="395">
        <v>136.80000000000001</v>
      </c>
      <c r="H186" s="263">
        <f>G186*(1-$H$4)</f>
        <v>136.80000000000001</v>
      </c>
      <c r="I186" s="529">
        <f>G186/1.2</f>
        <v>114.00000000000001</v>
      </c>
      <c r="J186" s="409"/>
      <c r="K186" s="29"/>
      <c r="L186" s="214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spans="1:29" ht="18" customHeight="1" x14ac:dyDescent="0.25">
      <c r="A187" s="49"/>
      <c r="B187" s="599" t="s">
        <v>209</v>
      </c>
      <c r="C187" s="77" t="s">
        <v>210</v>
      </c>
      <c r="D187" s="593" t="s">
        <v>24</v>
      </c>
      <c r="E187" s="594" t="s">
        <v>14</v>
      </c>
      <c r="F187" s="735" t="s">
        <v>15</v>
      </c>
      <c r="G187" s="607">
        <v>149.69999999999999</v>
      </c>
      <c r="H187" s="609">
        <f>G187*(1-$H$4)</f>
        <v>149.69999999999999</v>
      </c>
      <c r="I187" s="585">
        <f>G187/1.2</f>
        <v>124.75</v>
      </c>
      <c r="J187" s="545"/>
      <c r="K187" s="331"/>
      <c r="L187" s="560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ht="12.5" customHeight="1" x14ac:dyDescent="0.25">
      <c r="A188" s="30"/>
      <c r="B188" s="599"/>
      <c r="C188" s="78" t="s">
        <v>211</v>
      </c>
      <c r="D188" s="593"/>
      <c r="E188" s="594"/>
      <c r="F188" s="735"/>
      <c r="G188" s="607"/>
      <c r="H188" s="609"/>
      <c r="I188" s="585"/>
      <c r="J188" s="545"/>
      <c r="K188" s="332"/>
      <c r="L188" s="562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spans="1:29" ht="15" customHeight="1" x14ac:dyDescent="0.25">
      <c r="A189" s="30"/>
      <c r="B189" s="599" t="s">
        <v>212</v>
      </c>
      <c r="C189" s="77" t="s">
        <v>213</v>
      </c>
      <c r="D189" s="593" t="s">
        <v>16</v>
      </c>
      <c r="E189" s="594" t="s">
        <v>14</v>
      </c>
      <c r="F189" s="735" t="s">
        <v>15</v>
      </c>
      <c r="G189" s="607">
        <v>144.6</v>
      </c>
      <c r="H189" s="609">
        <f>G189*(1-$H$4)</f>
        <v>144.6</v>
      </c>
      <c r="I189" s="585">
        <f>G189/1.2</f>
        <v>120.5</v>
      </c>
      <c r="J189" s="545"/>
      <c r="K189" s="331"/>
      <c r="L189" s="560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  <row r="190" spans="1:29" ht="11" customHeight="1" x14ac:dyDescent="0.25">
      <c r="A190" s="30"/>
      <c r="B190" s="599"/>
      <c r="C190" s="78" t="s">
        <v>211</v>
      </c>
      <c r="D190" s="593"/>
      <c r="E190" s="594"/>
      <c r="F190" s="735"/>
      <c r="G190" s="607"/>
      <c r="H190" s="609"/>
      <c r="I190" s="585"/>
      <c r="J190" s="545"/>
      <c r="K190" s="329"/>
      <c r="L190" s="561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</row>
    <row r="191" spans="1:29" ht="15" customHeight="1" x14ac:dyDescent="0.25">
      <c r="A191" s="30"/>
      <c r="B191" s="733" t="s">
        <v>214</v>
      </c>
      <c r="C191" s="84" t="s">
        <v>215</v>
      </c>
      <c r="D191" s="587" t="s">
        <v>16</v>
      </c>
      <c r="E191" s="588" t="s">
        <v>14</v>
      </c>
      <c r="F191" s="734" t="s">
        <v>15</v>
      </c>
      <c r="G191" s="590">
        <v>204</v>
      </c>
      <c r="H191" s="745">
        <f>G191*(1-$H$4)</f>
        <v>204</v>
      </c>
      <c r="I191" s="585">
        <f>G191/1.2</f>
        <v>170</v>
      </c>
      <c r="J191" s="545"/>
      <c r="K191" s="329"/>
      <c r="L191" s="561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</row>
    <row r="192" spans="1:29" ht="11.5" customHeight="1" x14ac:dyDescent="0.25">
      <c r="A192" s="31"/>
      <c r="B192" s="733"/>
      <c r="C192" s="78" t="s">
        <v>211</v>
      </c>
      <c r="D192" s="587"/>
      <c r="E192" s="588"/>
      <c r="F192" s="734"/>
      <c r="G192" s="590"/>
      <c r="H192" s="745"/>
      <c r="I192" s="585"/>
      <c r="J192" s="545"/>
      <c r="K192" s="332"/>
      <c r="L192" s="562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</row>
    <row r="193" spans="1:55" ht="12" customHeight="1" x14ac:dyDescent="0.25">
      <c r="A193" s="496"/>
      <c r="B193" s="599" t="s">
        <v>992</v>
      </c>
      <c r="C193" s="77" t="s">
        <v>993</v>
      </c>
      <c r="D193" s="754" t="s">
        <v>269</v>
      </c>
      <c r="E193" s="594" t="s">
        <v>14</v>
      </c>
      <c r="F193" s="735" t="s">
        <v>15</v>
      </c>
      <c r="G193" s="607">
        <v>17.7</v>
      </c>
      <c r="H193" s="611">
        <f>G193*(1-$H$4)</f>
        <v>17.7</v>
      </c>
      <c r="I193" s="585">
        <f>G193/1.2</f>
        <v>14.75</v>
      </c>
      <c r="K193" s="331"/>
      <c r="L193" s="563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</row>
    <row r="194" spans="1:55" ht="12" customHeight="1" x14ac:dyDescent="0.25">
      <c r="A194" s="174"/>
      <c r="B194" s="599"/>
      <c r="C194" s="299" t="s">
        <v>994</v>
      </c>
      <c r="D194" s="754"/>
      <c r="E194" s="594"/>
      <c r="F194" s="735"/>
      <c r="G194" s="607"/>
      <c r="H194" s="611"/>
      <c r="I194" s="585"/>
      <c r="K194" s="329"/>
      <c r="L194" s="564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</row>
    <row r="195" spans="1:55" ht="12" customHeight="1" x14ac:dyDescent="0.25">
      <c r="A195" s="174"/>
      <c r="B195" s="733" t="s">
        <v>997</v>
      </c>
      <c r="C195" s="84" t="s">
        <v>995</v>
      </c>
      <c r="D195" s="761" t="s">
        <v>269</v>
      </c>
      <c r="E195" s="588" t="s">
        <v>14</v>
      </c>
      <c r="F195" s="734" t="s">
        <v>15</v>
      </c>
      <c r="G195" s="590">
        <v>37.799999999999997</v>
      </c>
      <c r="H195" s="591">
        <f>G195*(1-$H$4)</f>
        <v>37.799999999999997</v>
      </c>
      <c r="I195" s="585">
        <f>G195/1.2</f>
        <v>31.5</v>
      </c>
      <c r="K195" s="329"/>
      <c r="L195" s="564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</row>
    <row r="196" spans="1:55" ht="12" customHeight="1" x14ac:dyDescent="0.25">
      <c r="A196" s="497"/>
      <c r="B196" s="733"/>
      <c r="C196" s="299" t="s">
        <v>996</v>
      </c>
      <c r="D196" s="761"/>
      <c r="E196" s="588"/>
      <c r="F196" s="734"/>
      <c r="G196" s="590"/>
      <c r="H196" s="591"/>
      <c r="I196" s="585"/>
      <c r="K196" s="332"/>
      <c r="L196" s="565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</row>
    <row r="197" spans="1:55" ht="12" customHeight="1" x14ac:dyDescent="0.25">
      <c r="A197" s="49"/>
      <c r="B197" s="599" t="s">
        <v>216</v>
      </c>
      <c r="C197" s="77" t="s">
        <v>217</v>
      </c>
      <c r="D197" s="754" t="s">
        <v>24</v>
      </c>
      <c r="E197" s="594" t="s">
        <v>14</v>
      </c>
      <c r="F197" s="735" t="s">
        <v>15</v>
      </c>
      <c r="G197" s="607">
        <v>12.96</v>
      </c>
      <c r="H197" s="609">
        <f>G197*(1-$H$4)</f>
        <v>12.96</v>
      </c>
      <c r="I197" s="585">
        <f>G197/1.2</f>
        <v>10.8</v>
      </c>
      <c r="K197" s="331"/>
      <c r="L197" s="563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</row>
    <row r="198" spans="1:55" ht="12" customHeight="1" x14ac:dyDescent="0.25">
      <c r="A198" s="30"/>
      <c r="B198" s="599"/>
      <c r="C198" s="390" t="s">
        <v>218</v>
      </c>
      <c r="D198" s="754"/>
      <c r="E198" s="594"/>
      <c r="F198" s="735"/>
      <c r="G198" s="607"/>
      <c r="H198" s="609"/>
      <c r="I198" s="585"/>
      <c r="K198" s="329"/>
      <c r="L198" s="564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</row>
    <row r="199" spans="1:55" ht="12" customHeight="1" x14ac:dyDescent="0.25">
      <c r="A199" s="30"/>
      <c r="B199" s="733" t="s">
        <v>219</v>
      </c>
      <c r="C199" s="84" t="s">
        <v>220</v>
      </c>
      <c r="D199" s="761" t="s">
        <v>24</v>
      </c>
      <c r="E199" s="588" t="s">
        <v>14</v>
      </c>
      <c r="F199" s="734" t="s">
        <v>15</v>
      </c>
      <c r="G199" s="590">
        <v>13.62</v>
      </c>
      <c r="H199" s="745">
        <f>G199*(1-$H$4)</f>
        <v>13.62</v>
      </c>
      <c r="I199" s="585">
        <f>G199/1.2</f>
        <v>11.35</v>
      </c>
      <c r="K199" s="329"/>
      <c r="L199" s="564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</row>
    <row r="200" spans="1:55" ht="12" customHeight="1" x14ac:dyDescent="0.25">
      <c r="A200" s="50"/>
      <c r="B200" s="733"/>
      <c r="C200" s="390" t="s">
        <v>221</v>
      </c>
      <c r="D200" s="761"/>
      <c r="E200" s="588"/>
      <c r="F200" s="734"/>
      <c r="G200" s="590"/>
      <c r="H200" s="745"/>
      <c r="I200" s="585"/>
      <c r="K200" s="332"/>
      <c r="L200" s="565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</row>
    <row r="201" spans="1:55" ht="23.25" customHeight="1" x14ac:dyDescent="0.25">
      <c r="A201" s="30"/>
      <c r="B201" s="599" t="s">
        <v>222</v>
      </c>
      <c r="C201" s="298" t="s">
        <v>223</v>
      </c>
      <c r="D201" s="593" t="s">
        <v>16</v>
      </c>
      <c r="E201" s="594" t="s">
        <v>14</v>
      </c>
      <c r="F201" s="606" t="s">
        <v>19</v>
      </c>
      <c r="G201" s="607">
        <v>363</v>
      </c>
      <c r="H201" s="609">
        <f>G201*(1-$H$4)</f>
        <v>363</v>
      </c>
      <c r="I201" s="585">
        <f>G201/1.2</f>
        <v>302.5</v>
      </c>
      <c r="J201" s="545"/>
      <c r="K201" s="664"/>
      <c r="L201" s="560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</row>
    <row r="202" spans="1:55" ht="23.25" customHeight="1" x14ac:dyDescent="0.25">
      <c r="A202" s="31"/>
      <c r="B202" s="599"/>
      <c r="C202" s="78" t="s">
        <v>224</v>
      </c>
      <c r="D202" s="593"/>
      <c r="E202" s="594"/>
      <c r="F202" s="606"/>
      <c r="G202" s="607"/>
      <c r="H202" s="609"/>
      <c r="I202" s="585"/>
      <c r="J202" s="545"/>
      <c r="K202" s="665"/>
      <c r="L202" s="562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</row>
    <row r="203" spans="1:55" ht="20" customHeight="1" x14ac:dyDescent="0.25">
      <c r="A203" s="174"/>
      <c r="B203" s="599" t="s">
        <v>897</v>
      </c>
      <c r="C203" s="77" t="s">
        <v>900</v>
      </c>
      <c r="D203" s="600" t="s">
        <v>18</v>
      </c>
      <c r="E203" s="601" t="s">
        <v>14</v>
      </c>
      <c r="F203" s="602" t="s">
        <v>19</v>
      </c>
      <c r="G203" s="603">
        <v>639</v>
      </c>
      <c r="H203" s="674">
        <f>G203*(1-$H$4)</f>
        <v>639</v>
      </c>
      <c r="I203" s="585">
        <f>G203/1.2</f>
        <v>532.5</v>
      </c>
      <c r="J203" s="596"/>
      <c r="K203" s="597"/>
      <c r="L203" s="356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</row>
    <row r="204" spans="1:55" ht="20" customHeight="1" x14ac:dyDescent="0.25">
      <c r="A204" s="174"/>
      <c r="B204" s="599"/>
      <c r="C204" s="78" t="s">
        <v>901</v>
      </c>
      <c r="D204" s="600"/>
      <c r="E204" s="601"/>
      <c r="F204" s="602"/>
      <c r="G204" s="603"/>
      <c r="H204" s="674"/>
      <c r="I204" s="585"/>
      <c r="J204" s="596"/>
      <c r="K204" s="598"/>
      <c r="L204" s="358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</row>
    <row r="205" spans="1:55" ht="14" customHeight="1" x14ac:dyDescent="0.25">
      <c r="A205" s="174"/>
      <c r="B205" s="599" t="s">
        <v>898</v>
      </c>
      <c r="C205" s="77" t="s">
        <v>902</v>
      </c>
      <c r="D205" s="406" t="s">
        <v>18</v>
      </c>
      <c r="E205" s="389" t="s">
        <v>14</v>
      </c>
      <c r="F205" s="392" t="s">
        <v>19</v>
      </c>
      <c r="G205" s="510">
        <v>354</v>
      </c>
      <c r="H205" s="512">
        <f t="shared" ref="H205:H207" si="13">G205*(1-$H$4)</f>
        <v>354</v>
      </c>
      <c r="I205" s="529">
        <f>G205/1.2</f>
        <v>295</v>
      </c>
      <c r="J205" s="596"/>
      <c r="K205" s="597"/>
      <c r="L205" s="356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</row>
    <row r="206" spans="1:55" ht="14" customHeight="1" x14ac:dyDescent="0.25">
      <c r="A206" s="174"/>
      <c r="B206" s="599"/>
      <c r="C206" s="831" t="s">
        <v>904</v>
      </c>
      <c r="D206" s="240" t="s">
        <v>16</v>
      </c>
      <c r="E206" s="386" t="s">
        <v>14</v>
      </c>
      <c r="F206" s="391" t="s">
        <v>19</v>
      </c>
      <c r="G206" s="509">
        <v>198</v>
      </c>
      <c r="H206" s="511">
        <f t="shared" si="13"/>
        <v>198</v>
      </c>
      <c r="I206" s="529">
        <f t="shared" ref="I206:I210" si="14">G206/1.2</f>
        <v>165</v>
      </c>
      <c r="J206" s="596"/>
      <c r="K206" s="598"/>
      <c r="L206" s="393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</row>
    <row r="207" spans="1:55" ht="14" customHeight="1" x14ac:dyDescent="0.25">
      <c r="A207" s="174"/>
      <c r="B207" s="599"/>
      <c r="C207" s="832"/>
      <c r="D207" s="403" t="s">
        <v>991</v>
      </c>
      <c r="E207" s="404" t="s">
        <v>14</v>
      </c>
      <c r="F207" s="405" t="s">
        <v>19</v>
      </c>
      <c r="G207" s="509">
        <v>136.19999999999999</v>
      </c>
      <c r="H207" s="511">
        <f t="shared" si="13"/>
        <v>136.19999999999999</v>
      </c>
      <c r="I207" s="529">
        <f t="shared" si="14"/>
        <v>113.5</v>
      </c>
      <c r="J207" s="596"/>
      <c r="K207" s="598"/>
      <c r="L207" s="358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</row>
    <row r="208" spans="1:55" ht="14" customHeight="1" x14ac:dyDescent="0.25">
      <c r="A208" s="174"/>
      <c r="B208" s="599" t="s">
        <v>899</v>
      </c>
      <c r="C208" s="77" t="s">
        <v>903</v>
      </c>
      <c r="D208" s="406" t="s">
        <v>18</v>
      </c>
      <c r="E208" s="389" t="s">
        <v>14</v>
      </c>
      <c r="F208" s="392" t="s">
        <v>19</v>
      </c>
      <c r="G208" s="510">
        <v>318</v>
      </c>
      <c r="H208" s="512">
        <f t="shared" ref="H208:H210" si="15">G208*(1-$H$4)</f>
        <v>318</v>
      </c>
      <c r="I208" s="529">
        <f t="shared" si="14"/>
        <v>265</v>
      </c>
      <c r="J208" s="596"/>
      <c r="K208" s="598"/>
      <c r="L208" s="358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</row>
    <row r="209" spans="1:55" ht="14" customHeight="1" x14ac:dyDescent="0.25">
      <c r="A209" s="174"/>
      <c r="B209" s="599"/>
      <c r="C209" s="831" t="s">
        <v>905</v>
      </c>
      <c r="D209" s="240" t="s">
        <v>16</v>
      </c>
      <c r="E209" s="386" t="s">
        <v>14</v>
      </c>
      <c r="F209" s="391" t="s">
        <v>19</v>
      </c>
      <c r="G209" s="509">
        <v>158.4</v>
      </c>
      <c r="H209" s="511">
        <f t="shared" si="15"/>
        <v>158.4</v>
      </c>
      <c r="I209" s="529">
        <f t="shared" si="14"/>
        <v>132</v>
      </c>
      <c r="J209" s="596"/>
      <c r="K209" s="598"/>
      <c r="L209" s="393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</row>
    <row r="210" spans="1:55" ht="14" customHeight="1" x14ac:dyDescent="0.25">
      <c r="A210" s="31"/>
      <c r="B210" s="599"/>
      <c r="C210" s="832"/>
      <c r="D210" s="403" t="s">
        <v>991</v>
      </c>
      <c r="E210" s="404" t="s">
        <v>14</v>
      </c>
      <c r="F210" s="405" t="s">
        <v>19</v>
      </c>
      <c r="G210" s="509">
        <v>106.8</v>
      </c>
      <c r="H210" s="511">
        <f t="shared" si="15"/>
        <v>106.8</v>
      </c>
      <c r="I210" s="529">
        <f t="shared" si="14"/>
        <v>89</v>
      </c>
      <c r="J210" s="596"/>
      <c r="K210" s="608"/>
      <c r="L210" s="357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</row>
    <row r="211" spans="1:55" ht="20" customHeight="1" x14ac:dyDescent="0.25">
      <c r="A211" s="174"/>
      <c r="B211" s="599" t="s">
        <v>225</v>
      </c>
      <c r="C211" s="77" t="s">
        <v>226</v>
      </c>
      <c r="D211" s="593" t="s">
        <v>66</v>
      </c>
      <c r="E211" s="594" t="s">
        <v>14</v>
      </c>
      <c r="F211" s="735" t="s">
        <v>15</v>
      </c>
      <c r="G211" s="757">
        <v>258</v>
      </c>
      <c r="H211" s="611">
        <f>G211*(1-$H$4)</f>
        <v>258</v>
      </c>
      <c r="I211" s="585">
        <f>G211/1.2</f>
        <v>215</v>
      </c>
      <c r="J211" s="596"/>
      <c r="K211" s="598"/>
      <c r="L211" s="564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</row>
    <row r="212" spans="1:55" ht="20" customHeight="1" x14ac:dyDescent="0.25">
      <c r="A212" s="174"/>
      <c r="B212" s="599"/>
      <c r="C212" s="78" t="s">
        <v>227</v>
      </c>
      <c r="D212" s="593"/>
      <c r="E212" s="594"/>
      <c r="F212" s="735"/>
      <c r="G212" s="757"/>
      <c r="H212" s="611"/>
      <c r="I212" s="585"/>
      <c r="J212" s="596"/>
      <c r="K212" s="598"/>
      <c r="L212" s="564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</row>
    <row r="213" spans="1:55" ht="20" customHeight="1" x14ac:dyDescent="0.25">
      <c r="A213" s="174"/>
      <c r="B213" s="733" t="s">
        <v>228</v>
      </c>
      <c r="C213" s="84" t="s">
        <v>226</v>
      </c>
      <c r="D213" s="587" t="s">
        <v>66</v>
      </c>
      <c r="E213" s="588" t="s">
        <v>14</v>
      </c>
      <c r="F213" s="734" t="s">
        <v>15</v>
      </c>
      <c r="G213" s="760">
        <v>399</v>
      </c>
      <c r="H213" s="591">
        <f>G213*(1-$H$4)</f>
        <v>399</v>
      </c>
      <c r="I213" s="585">
        <f>G213/1.2</f>
        <v>332.5</v>
      </c>
      <c r="J213" s="596"/>
      <c r="K213" s="598"/>
      <c r="L213" s="564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</row>
    <row r="214" spans="1:55" ht="20" customHeight="1" x14ac:dyDescent="0.25">
      <c r="A214" s="175"/>
      <c r="B214" s="733"/>
      <c r="C214" s="78" t="s">
        <v>229</v>
      </c>
      <c r="D214" s="587"/>
      <c r="E214" s="588"/>
      <c r="F214" s="734"/>
      <c r="G214" s="760"/>
      <c r="H214" s="591"/>
      <c r="I214" s="585"/>
      <c r="J214" s="596"/>
      <c r="K214" s="608"/>
      <c r="L214" s="565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</row>
    <row r="215" spans="1:55" ht="26" customHeight="1" x14ac:dyDescent="0.25">
      <c r="A215" s="176"/>
      <c r="B215" s="599" t="s">
        <v>230</v>
      </c>
      <c r="C215" s="77" t="s">
        <v>231</v>
      </c>
      <c r="D215" s="593" t="s">
        <v>66</v>
      </c>
      <c r="E215" s="594" t="s">
        <v>14</v>
      </c>
      <c r="F215" s="735" t="s">
        <v>15</v>
      </c>
      <c r="G215" s="757">
        <v>582</v>
      </c>
      <c r="H215" s="611">
        <f>G215*(1-$H$4)</f>
        <v>582</v>
      </c>
      <c r="I215" s="585">
        <f>G215/1.2</f>
        <v>485</v>
      </c>
      <c r="J215" s="546"/>
      <c r="K215" s="758"/>
      <c r="L215" s="563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</row>
    <row r="216" spans="1:55" ht="26" customHeight="1" x14ac:dyDescent="0.25">
      <c r="A216" s="175"/>
      <c r="B216" s="599"/>
      <c r="C216" s="78" t="s">
        <v>879</v>
      </c>
      <c r="D216" s="593"/>
      <c r="E216" s="594"/>
      <c r="F216" s="735"/>
      <c r="G216" s="757"/>
      <c r="H216" s="611"/>
      <c r="I216" s="585"/>
      <c r="J216" s="546"/>
      <c r="K216" s="759"/>
      <c r="L216" s="565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</row>
    <row r="217" spans="1:55" ht="20" customHeight="1" x14ac:dyDescent="0.25">
      <c r="A217" s="30"/>
      <c r="B217" s="86" t="s">
        <v>232</v>
      </c>
      <c r="C217" s="755" t="s">
        <v>233</v>
      </c>
      <c r="D217" s="240" t="s">
        <v>234</v>
      </c>
      <c r="E217" s="270" t="s">
        <v>14</v>
      </c>
      <c r="F217" s="293" t="s">
        <v>15</v>
      </c>
      <c r="G217" s="397">
        <v>798.6</v>
      </c>
      <c r="H217" s="259">
        <f t="shared" ref="H217:H223" si="16">G217*(1-$H$4)</f>
        <v>798.6</v>
      </c>
      <c r="I217" s="529">
        <f>G217/1.2</f>
        <v>665.5</v>
      </c>
      <c r="J217" s="409"/>
      <c r="K217" s="347"/>
      <c r="L217" s="560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</row>
    <row r="218" spans="1:55" ht="20" customHeight="1" x14ac:dyDescent="0.25">
      <c r="A218" s="49"/>
      <c r="B218" s="88" t="s">
        <v>235</v>
      </c>
      <c r="C218" s="756"/>
      <c r="D218" s="241" t="s">
        <v>810</v>
      </c>
      <c r="E218" s="257" t="s">
        <v>14</v>
      </c>
      <c r="F218" s="292" t="s">
        <v>15</v>
      </c>
      <c r="G218" s="397">
        <v>976.80000000000007</v>
      </c>
      <c r="H218" s="263">
        <f t="shared" si="16"/>
        <v>976.80000000000007</v>
      </c>
      <c r="I218" s="529">
        <f t="shared" ref="I218:I222" si="17">G218/1.2</f>
        <v>814.00000000000011</v>
      </c>
      <c r="J218" s="409"/>
      <c r="K218" s="303"/>
      <c r="L218" s="561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</row>
    <row r="219" spans="1:55" ht="20" customHeight="1" x14ac:dyDescent="0.25">
      <c r="A219" s="49"/>
      <c r="B219" s="86" t="s">
        <v>236</v>
      </c>
      <c r="C219" s="755" t="s">
        <v>237</v>
      </c>
      <c r="D219" s="240" t="s">
        <v>234</v>
      </c>
      <c r="E219" s="270" t="s">
        <v>14</v>
      </c>
      <c r="F219" s="293" t="s">
        <v>15</v>
      </c>
      <c r="G219" s="397">
        <v>590.70000000000005</v>
      </c>
      <c r="H219" s="259">
        <f t="shared" si="16"/>
        <v>590.70000000000005</v>
      </c>
      <c r="I219" s="529">
        <f t="shared" si="17"/>
        <v>492.25000000000006</v>
      </c>
      <c r="J219" s="409"/>
      <c r="K219" s="303"/>
      <c r="L219" s="561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</row>
    <row r="220" spans="1:55" ht="20" customHeight="1" x14ac:dyDescent="0.25">
      <c r="A220" s="49"/>
      <c r="B220" s="88" t="s">
        <v>238</v>
      </c>
      <c r="C220" s="756"/>
      <c r="D220" s="241" t="s">
        <v>810</v>
      </c>
      <c r="E220" s="257" t="s">
        <v>14</v>
      </c>
      <c r="F220" s="292" t="s">
        <v>15</v>
      </c>
      <c r="G220" s="397">
        <v>735.90000000000009</v>
      </c>
      <c r="H220" s="263">
        <f t="shared" si="16"/>
        <v>735.90000000000009</v>
      </c>
      <c r="I220" s="529">
        <f t="shared" si="17"/>
        <v>613.25000000000011</v>
      </c>
      <c r="J220" s="409"/>
      <c r="K220" s="303"/>
      <c r="L220" s="561"/>
      <c r="M220" s="12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</row>
    <row r="221" spans="1:55" ht="20" customHeight="1" x14ac:dyDescent="0.25">
      <c r="A221" s="49"/>
      <c r="B221" s="87" t="s">
        <v>239</v>
      </c>
      <c r="C221" s="755" t="s">
        <v>240</v>
      </c>
      <c r="D221" s="240" t="s">
        <v>234</v>
      </c>
      <c r="E221" s="270" t="s">
        <v>14</v>
      </c>
      <c r="F221" s="293" t="s">
        <v>15</v>
      </c>
      <c r="G221" s="397">
        <v>669.90000000000009</v>
      </c>
      <c r="H221" s="259">
        <f t="shared" si="16"/>
        <v>669.90000000000009</v>
      </c>
      <c r="I221" s="529">
        <f t="shared" si="17"/>
        <v>558.25000000000011</v>
      </c>
      <c r="J221" s="409"/>
      <c r="K221" s="303"/>
      <c r="L221" s="561"/>
      <c r="M221" s="12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</row>
    <row r="222" spans="1:55" ht="20" customHeight="1" x14ac:dyDescent="0.25">
      <c r="A222" s="50"/>
      <c r="B222" s="88" t="s">
        <v>241</v>
      </c>
      <c r="C222" s="756"/>
      <c r="D222" s="241" t="s">
        <v>810</v>
      </c>
      <c r="E222" s="257" t="s">
        <v>14</v>
      </c>
      <c r="F222" s="292" t="s">
        <v>15</v>
      </c>
      <c r="G222" s="397">
        <v>834.90000000000009</v>
      </c>
      <c r="H222" s="263">
        <f t="shared" si="16"/>
        <v>834.90000000000009</v>
      </c>
      <c r="I222" s="529">
        <f t="shared" si="17"/>
        <v>695.75000000000011</v>
      </c>
      <c r="J222" s="409"/>
      <c r="K222" s="339"/>
      <c r="L222" s="562"/>
      <c r="M222" s="12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</row>
    <row r="223" spans="1:55" ht="16" customHeight="1" x14ac:dyDescent="0.25">
      <c r="A223" s="35"/>
      <c r="B223" s="592" t="s">
        <v>242</v>
      </c>
      <c r="C223" s="751" t="s">
        <v>715</v>
      </c>
      <c r="D223" s="593" t="s">
        <v>24</v>
      </c>
      <c r="E223" s="606" t="s">
        <v>14</v>
      </c>
      <c r="F223" s="595" t="s">
        <v>15</v>
      </c>
      <c r="G223" s="607">
        <v>108</v>
      </c>
      <c r="H223" s="753">
        <f t="shared" si="16"/>
        <v>108</v>
      </c>
      <c r="I223" s="585">
        <f>G223/1.2</f>
        <v>90</v>
      </c>
      <c r="J223" s="669"/>
      <c r="K223" s="583"/>
      <c r="L223" s="563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</row>
    <row r="224" spans="1:55" ht="16" customHeight="1" x14ac:dyDescent="0.25">
      <c r="A224" s="30"/>
      <c r="B224" s="592"/>
      <c r="C224" s="751"/>
      <c r="D224" s="593"/>
      <c r="E224" s="606"/>
      <c r="F224" s="595"/>
      <c r="G224" s="607"/>
      <c r="H224" s="753"/>
      <c r="I224" s="585"/>
      <c r="J224" s="669"/>
      <c r="K224" s="584"/>
      <c r="L224" s="565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</row>
    <row r="225" spans="1:29" ht="9" customHeight="1" x14ac:dyDescent="0.25">
      <c r="A225" s="30"/>
      <c r="B225" s="592" t="s">
        <v>243</v>
      </c>
      <c r="C225" s="751" t="s">
        <v>244</v>
      </c>
      <c r="D225" s="593" t="s">
        <v>24</v>
      </c>
      <c r="E225" s="594" t="s">
        <v>14</v>
      </c>
      <c r="F225" s="646" t="s">
        <v>19</v>
      </c>
      <c r="G225" s="607">
        <v>64.2</v>
      </c>
      <c r="H225" s="609">
        <f>G225*(1-$H$4)</f>
        <v>64.2</v>
      </c>
      <c r="I225" s="585">
        <f>G225/1.2</f>
        <v>53.500000000000007</v>
      </c>
      <c r="L225" s="214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</row>
    <row r="226" spans="1:29" ht="9" customHeight="1" x14ac:dyDescent="0.25">
      <c r="A226" s="30"/>
      <c r="B226" s="592"/>
      <c r="C226" s="751"/>
      <c r="D226" s="593"/>
      <c r="E226" s="594"/>
      <c r="F226" s="646"/>
      <c r="G226" s="607"/>
      <c r="H226" s="609"/>
      <c r="I226" s="585"/>
      <c r="L226" s="214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</row>
    <row r="227" spans="1:29" ht="9" customHeight="1" x14ac:dyDescent="0.25">
      <c r="A227" s="30"/>
      <c r="B227" s="592" t="s">
        <v>245</v>
      </c>
      <c r="C227" s="751" t="s">
        <v>246</v>
      </c>
      <c r="D227" s="593" t="s">
        <v>24</v>
      </c>
      <c r="E227" s="594" t="s">
        <v>14</v>
      </c>
      <c r="F227" s="646" t="s">
        <v>19</v>
      </c>
      <c r="G227" s="607">
        <v>67.5</v>
      </c>
      <c r="H227" s="609">
        <f>G227*(1-$H$4)</f>
        <v>67.5</v>
      </c>
      <c r="I227" s="585">
        <f>G227/1.2</f>
        <v>56.25</v>
      </c>
      <c r="L227" s="214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</row>
    <row r="228" spans="1:29" ht="9" customHeight="1" x14ac:dyDescent="0.25">
      <c r="A228" s="30"/>
      <c r="B228" s="592"/>
      <c r="C228" s="751"/>
      <c r="D228" s="593"/>
      <c r="E228" s="594"/>
      <c r="F228" s="646"/>
      <c r="G228" s="607"/>
      <c r="H228" s="609"/>
      <c r="I228" s="585"/>
      <c r="L228" s="214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</row>
    <row r="229" spans="1:29" ht="9" customHeight="1" x14ac:dyDescent="0.25">
      <c r="A229" s="30"/>
      <c r="B229" s="592" t="s">
        <v>247</v>
      </c>
      <c r="C229" s="751" t="s">
        <v>248</v>
      </c>
      <c r="D229" s="593" t="s">
        <v>24</v>
      </c>
      <c r="E229" s="594" t="s">
        <v>14</v>
      </c>
      <c r="F229" s="646" t="s">
        <v>19</v>
      </c>
      <c r="G229" s="607">
        <v>56.1</v>
      </c>
      <c r="H229" s="609">
        <f>G229*(1-$H$4)</f>
        <v>56.1</v>
      </c>
      <c r="I229" s="585">
        <f>G229/1.2</f>
        <v>46.75</v>
      </c>
      <c r="K229" s="331"/>
      <c r="L229" s="560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</row>
    <row r="230" spans="1:29" ht="9" customHeight="1" x14ac:dyDescent="0.25">
      <c r="A230" s="30"/>
      <c r="B230" s="592"/>
      <c r="C230" s="751"/>
      <c r="D230" s="593"/>
      <c r="E230" s="594"/>
      <c r="F230" s="646"/>
      <c r="G230" s="607"/>
      <c r="H230" s="609"/>
      <c r="I230" s="585"/>
      <c r="K230" s="332"/>
      <c r="L230" s="562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</row>
    <row r="231" spans="1:29" ht="9" customHeight="1" x14ac:dyDescent="0.25">
      <c r="A231" s="30"/>
      <c r="B231" s="592" t="s">
        <v>249</v>
      </c>
      <c r="C231" s="751" t="s">
        <v>250</v>
      </c>
      <c r="D231" s="593" t="s">
        <v>66</v>
      </c>
      <c r="E231" s="594" t="s">
        <v>14</v>
      </c>
      <c r="F231" s="595" t="s">
        <v>15</v>
      </c>
      <c r="G231" s="607">
        <v>27</v>
      </c>
      <c r="H231" s="609">
        <f>G231*(1-$H$4)</f>
        <v>27</v>
      </c>
      <c r="I231" s="585">
        <f>G231/1.2</f>
        <v>22.5</v>
      </c>
      <c r="K231" s="331"/>
      <c r="L231" s="560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</row>
    <row r="232" spans="1:29" ht="9" customHeight="1" x14ac:dyDescent="0.25">
      <c r="A232" s="30"/>
      <c r="B232" s="592"/>
      <c r="C232" s="751"/>
      <c r="D232" s="593"/>
      <c r="E232" s="594"/>
      <c r="F232" s="595"/>
      <c r="G232" s="607"/>
      <c r="H232" s="609"/>
      <c r="I232" s="585"/>
      <c r="K232" s="332"/>
      <c r="L232" s="562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</row>
    <row r="233" spans="1:29" s="6" customFormat="1" ht="9" customHeight="1" x14ac:dyDescent="0.25">
      <c r="A233" s="30"/>
      <c r="B233" s="592" t="s">
        <v>251</v>
      </c>
      <c r="C233" s="751" t="s">
        <v>252</v>
      </c>
      <c r="D233" s="593" t="s">
        <v>24</v>
      </c>
      <c r="E233" s="594" t="s">
        <v>14</v>
      </c>
      <c r="F233" s="595" t="s">
        <v>15</v>
      </c>
      <c r="G233" s="607">
        <v>50.7</v>
      </c>
      <c r="H233" s="609">
        <f>G233*(1-$H$4)</f>
        <v>50.7</v>
      </c>
      <c r="I233" s="585">
        <f>G233/1.2</f>
        <v>42.250000000000007</v>
      </c>
      <c r="J233" s="414"/>
      <c r="K233" s="331"/>
      <c r="L233" s="560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</row>
    <row r="234" spans="1:29" s="6" customFormat="1" ht="9" customHeight="1" x14ac:dyDescent="0.25">
      <c r="A234" s="30"/>
      <c r="B234" s="592"/>
      <c r="C234" s="751"/>
      <c r="D234" s="593"/>
      <c r="E234" s="594"/>
      <c r="F234" s="595"/>
      <c r="G234" s="607"/>
      <c r="H234" s="609"/>
      <c r="I234" s="585"/>
      <c r="J234" s="414"/>
      <c r="K234" s="332"/>
      <c r="L234" s="562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</row>
    <row r="235" spans="1:29" s="6" customFormat="1" ht="9" customHeight="1" x14ac:dyDescent="0.25">
      <c r="A235" s="30"/>
      <c r="B235" s="592" t="s">
        <v>253</v>
      </c>
      <c r="C235" s="751" t="s">
        <v>254</v>
      </c>
      <c r="D235" s="593" t="s">
        <v>24</v>
      </c>
      <c r="E235" s="594" t="s">
        <v>14</v>
      </c>
      <c r="F235" s="595" t="s">
        <v>15</v>
      </c>
      <c r="G235" s="607">
        <v>61.2</v>
      </c>
      <c r="H235" s="609">
        <f>G235*(1-$H$4)</f>
        <v>61.2</v>
      </c>
      <c r="I235" s="585">
        <f>G235/1.2</f>
        <v>51.000000000000007</v>
      </c>
      <c r="J235" s="414"/>
      <c r="K235" s="331"/>
      <c r="L235" s="560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</row>
    <row r="236" spans="1:29" s="6" customFormat="1" ht="9" customHeight="1" x14ac:dyDescent="0.25">
      <c r="A236" s="30"/>
      <c r="B236" s="592"/>
      <c r="C236" s="751"/>
      <c r="D236" s="593"/>
      <c r="E236" s="594"/>
      <c r="F236" s="595"/>
      <c r="G236" s="607"/>
      <c r="H236" s="609"/>
      <c r="I236" s="585"/>
      <c r="J236" s="414"/>
      <c r="K236" s="332"/>
      <c r="L236" s="562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</row>
    <row r="237" spans="1:29" s="6" customFormat="1" ht="9" customHeight="1" x14ac:dyDescent="0.25">
      <c r="A237" s="30"/>
      <c r="B237" s="592" t="s">
        <v>255</v>
      </c>
      <c r="C237" s="751" t="s">
        <v>256</v>
      </c>
      <c r="D237" s="593" t="s">
        <v>24</v>
      </c>
      <c r="E237" s="594" t="s">
        <v>14</v>
      </c>
      <c r="F237" s="595" t="s">
        <v>15</v>
      </c>
      <c r="G237" s="607">
        <v>15.3</v>
      </c>
      <c r="H237" s="609">
        <f>G237*(1-$H$4)</f>
        <v>15.3</v>
      </c>
      <c r="I237" s="585">
        <f>G237/1.2</f>
        <v>12.750000000000002</v>
      </c>
      <c r="J237" s="414"/>
      <c r="K237" s="331"/>
      <c r="L237" s="355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</row>
    <row r="238" spans="1:29" s="6" customFormat="1" ht="9" customHeight="1" x14ac:dyDescent="0.25">
      <c r="A238" s="30"/>
      <c r="B238" s="592"/>
      <c r="C238" s="751"/>
      <c r="D238" s="593"/>
      <c r="E238" s="594"/>
      <c r="F238" s="595"/>
      <c r="G238" s="607"/>
      <c r="H238" s="609"/>
      <c r="I238" s="585"/>
      <c r="J238" s="414"/>
      <c r="K238" s="329"/>
      <c r="L238" s="327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</row>
    <row r="239" spans="1:29" s="6" customFormat="1" ht="9" customHeight="1" x14ac:dyDescent="0.25">
      <c r="A239" s="30"/>
      <c r="B239" s="586" t="s">
        <v>257</v>
      </c>
      <c r="C239" s="752" t="s">
        <v>258</v>
      </c>
      <c r="D239" s="587" t="s">
        <v>24</v>
      </c>
      <c r="E239" s="588" t="s">
        <v>14</v>
      </c>
      <c r="F239" s="659" t="s">
        <v>19</v>
      </c>
      <c r="G239" s="590">
        <v>24.3</v>
      </c>
      <c r="H239" s="745">
        <f>G239*(1-$H$4)</f>
        <v>24.3</v>
      </c>
      <c r="I239" s="585">
        <f>G239/1.2</f>
        <v>20.25</v>
      </c>
      <c r="J239" s="414"/>
      <c r="K239" s="329"/>
      <c r="L239" s="327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</row>
    <row r="240" spans="1:29" s="6" customFormat="1" ht="9" customHeight="1" x14ac:dyDescent="0.25">
      <c r="A240" s="31"/>
      <c r="B240" s="586"/>
      <c r="C240" s="752"/>
      <c r="D240" s="587"/>
      <c r="E240" s="588"/>
      <c r="F240" s="659"/>
      <c r="G240" s="590"/>
      <c r="H240" s="745"/>
      <c r="I240" s="585"/>
      <c r="J240" s="414"/>
      <c r="K240" s="332"/>
      <c r="L240" s="354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</row>
    <row r="241" spans="1:29" s="6" customFormat="1" ht="18" customHeight="1" x14ac:dyDescent="0.25">
      <c r="A241" s="30"/>
      <c r="B241" s="592" t="s">
        <v>259</v>
      </c>
      <c r="C241" s="751" t="s">
        <v>653</v>
      </c>
      <c r="D241" s="593" t="s">
        <v>13</v>
      </c>
      <c r="E241" s="594" t="s">
        <v>14</v>
      </c>
      <c r="F241" s="595" t="s">
        <v>15</v>
      </c>
      <c r="G241" s="607">
        <v>343.8</v>
      </c>
      <c r="H241" s="611">
        <f>G241*(1-$H$4)</f>
        <v>343.8</v>
      </c>
      <c r="I241" s="585">
        <f>G241/1.2</f>
        <v>286.5</v>
      </c>
      <c r="J241" s="545"/>
      <c r="K241" s="604"/>
      <c r="L241" s="560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</row>
    <row r="242" spans="1:29" s="6" customFormat="1" ht="18" customHeight="1" x14ac:dyDescent="0.25">
      <c r="A242" s="30"/>
      <c r="B242" s="592"/>
      <c r="C242" s="751"/>
      <c r="D242" s="593"/>
      <c r="E242" s="594"/>
      <c r="F242" s="595"/>
      <c r="G242" s="607"/>
      <c r="H242" s="611"/>
      <c r="I242" s="585"/>
      <c r="J242" s="545"/>
      <c r="K242" s="605"/>
      <c r="L242" s="562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</row>
    <row r="243" spans="1:29" s="6" customFormat="1" ht="18" customHeight="1" x14ac:dyDescent="0.25">
      <c r="A243" s="30"/>
      <c r="B243" s="592" t="s">
        <v>260</v>
      </c>
      <c r="C243" s="610" t="s">
        <v>654</v>
      </c>
      <c r="D243" s="593" t="s">
        <v>13</v>
      </c>
      <c r="E243" s="594" t="s">
        <v>14</v>
      </c>
      <c r="F243" s="595" t="s">
        <v>15</v>
      </c>
      <c r="G243" s="607">
        <v>597.6</v>
      </c>
      <c r="H243" s="611">
        <f>G243*(1-$H$4)</f>
        <v>597.6</v>
      </c>
      <c r="I243" s="585">
        <f>G243/1.2</f>
        <v>498.00000000000006</v>
      </c>
      <c r="J243" s="545"/>
      <c r="K243" s="604"/>
      <c r="L243" s="560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</row>
    <row r="244" spans="1:29" s="6" customFormat="1" ht="18" customHeight="1" x14ac:dyDescent="0.25">
      <c r="A244" s="30"/>
      <c r="B244" s="592"/>
      <c r="C244" s="610"/>
      <c r="D244" s="593"/>
      <c r="E244" s="594"/>
      <c r="F244" s="595"/>
      <c r="G244" s="607"/>
      <c r="H244" s="611"/>
      <c r="I244" s="585"/>
      <c r="J244" s="545"/>
      <c r="K244" s="605"/>
      <c r="L244" s="562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</row>
    <row r="245" spans="1:29" s="6" customFormat="1" ht="19" customHeight="1" x14ac:dyDescent="0.25">
      <c r="A245" s="35"/>
      <c r="B245" s="592" t="s">
        <v>656</v>
      </c>
      <c r="C245" s="90" t="s">
        <v>657</v>
      </c>
      <c r="D245" s="593" t="s">
        <v>269</v>
      </c>
      <c r="E245" s="594" t="s">
        <v>14</v>
      </c>
      <c r="F245" s="589" t="s">
        <v>15</v>
      </c>
      <c r="G245" s="607">
        <v>1194</v>
      </c>
      <c r="H245" s="609">
        <f>G245*(1-$H$4)</f>
        <v>1194</v>
      </c>
      <c r="I245" s="585">
        <f>G245/1.2</f>
        <v>995</v>
      </c>
      <c r="J245" s="414"/>
      <c r="K245" s="604"/>
      <c r="L245" s="560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</row>
    <row r="246" spans="1:29" s="6" customFormat="1" ht="19" customHeight="1" x14ac:dyDescent="0.25">
      <c r="A246" s="31"/>
      <c r="B246" s="592"/>
      <c r="C246" s="173" t="s">
        <v>658</v>
      </c>
      <c r="D246" s="593"/>
      <c r="E246" s="594"/>
      <c r="F246" s="589"/>
      <c r="G246" s="607"/>
      <c r="H246" s="609"/>
      <c r="I246" s="585"/>
      <c r="J246" s="414"/>
      <c r="K246" s="605"/>
      <c r="L246" s="562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</row>
    <row r="247" spans="1:29" s="6" customFormat="1" ht="19" customHeight="1" x14ac:dyDescent="0.25">
      <c r="A247"/>
      <c r="B247" s="592" t="s">
        <v>873</v>
      </c>
      <c r="C247" s="90" t="s">
        <v>874</v>
      </c>
      <c r="D247" s="593" t="s">
        <v>269</v>
      </c>
      <c r="E247" s="594" t="s">
        <v>14</v>
      </c>
      <c r="F247" s="589" t="s">
        <v>15</v>
      </c>
      <c r="G247" s="607">
        <v>1338</v>
      </c>
      <c r="H247" s="611">
        <f>G247*(1-$H$4)</f>
        <v>1338</v>
      </c>
      <c r="I247" s="585">
        <f>G247/1.2</f>
        <v>1115</v>
      </c>
      <c r="J247" s="414"/>
      <c r="K247" s="604"/>
      <c r="L247" s="560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</row>
    <row r="248" spans="1:29" s="6" customFormat="1" ht="19" customHeight="1" x14ac:dyDescent="0.25">
      <c r="A248" s="31"/>
      <c r="B248" s="592"/>
      <c r="C248" s="173" t="s">
        <v>875</v>
      </c>
      <c r="D248" s="593"/>
      <c r="E248" s="594"/>
      <c r="F248" s="589"/>
      <c r="G248" s="607"/>
      <c r="H248" s="611"/>
      <c r="I248" s="585"/>
      <c r="J248" s="414"/>
      <c r="K248" s="605"/>
      <c r="L248" s="562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</row>
    <row r="249" spans="1:29" ht="12" customHeight="1" x14ac:dyDescent="0.25">
      <c r="A249" s="30"/>
      <c r="B249" s="592" t="s">
        <v>261</v>
      </c>
      <c r="C249" s="90" t="s">
        <v>262</v>
      </c>
      <c r="D249" s="593" t="s">
        <v>24</v>
      </c>
      <c r="E249" s="606" t="s">
        <v>655</v>
      </c>
      <c r="F249" s="595" t="s">
        <v>15</v>
      </c>
      <c r="G249" s="607">
        <v>249</v>
      </c>
      <c r="H249" s="609">
        <f>G249*(1-$H$4)</f>
        <v>249</v>
      </c>
      <c r="I249" s="585">
        <f>G249/1.2</f>
        <v>207.5</v>
      </c>
      <c r="K249" s="331"/>
      <c r="L249" s="560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</row>
    <row r="250" spans="1:29" ht="12" customHeight="1" x14ac:dyDescent="0.25">
      <c r="A250" s="30"/>
      <c r="B250" s="592"/>
      <c r="C250" s="91" t="s">
        <v>263</v>
      </c>
      <c r="D250" s="593"/>
      <c r="E250" s="606"/>
      <c r="F250" s="595"/>
      <c r="G250" s="607"/>
      <c r="H250" s="609"/>
      <c r="I250" s="585"/>
      <c r="K250" s="329"/>
      <c r="L250" s="561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</row>
    <row r="251" spans="1:29" ht="12" customHeight="1" x14ac:dyDescent="0.25">
      <c r="A251" s="30"/>
      <c r="B251" s="592" t="s">
        <v>264</v>
      </c>
      <c r="C251" s="92" t="s">
        <v>265</v>
      </c>
      <c r="D251" s="587" t="s">
        <v>24</v>
      </c>
      <c r="E251" s="606" t="s">
        <v>655</v>
      </c>
      <c r="F251" s="589" t="s">
        <v>15</v>
      </c>
      <c r="G251" s="607">
        <v>249</v>
      </c>
      <c r="H251" s="745">
        <f>G251*(1-$H$4)</f>
        <v>249</v>
      </c>
      <c r="I251" s="585">
        <f>G251/1.2</f>
        <v>207.5</v>
      </c>
      <c r="K251" s="329"/>
      <c r="L251" s="561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</row>
    <row r="252" spans="1:29" ht="12" customHeight="1" x14ac:dyDescent="0.25">
      <c r="A252" s="30"/>
      <c r="B252" s="592"/>
      <c r="C252" s="91" t="s">
        <v>266</v>
      </c>
      <c r="D252" s="587"/>
      <c r="E252" s="606"/>
      <c r="F252" s="589"/>
      <c r="G252" s="607"/>
      <c r="H252" s="745"/>
      <c r="I252" s="585"/>
      <c r="K252" s="332"/>
      <c r="L252" s="562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</row>
    <row r="253" spans="1:29" ht="12" customHeight="1" x14ac:dyDescent="0.25">
      <c r="A253" s="30"/>
      <c r="B253" s="592" t="s">
        <v>893</v>
      </c>
      <c r="C253" s="92" t="s">
        <v>894</v>
      </c>
      <c r="D253" s="587" t="s">
        <v>24</v>
      </c>
      <c r="E253" s="594" t="s">
        <v>14</v>
      </c>
      <c r="F253" s="589" t="s">
        <v>15</v>
      </c>
      <c r="G253" s="607">
        <v>2.4</v>
      </c>
      <c r="H253" s="745">
        <f>G253*(1-$H$4)</f>
        <v>2.4</v>
      </c>
      <c r="I253" s="585">
        <f>G253/1.2</f>
        <v>2</v>
      </c>
      <c r="J253" s="546"/>
      <c r="K253" s="331"/>
      <c r="L253" s="560"/>
      <c r="M253" s="381"/>
      <c r="N253" s="381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</row>
    <row r="254" spans="1:29" ht="12" customHeight="1" x14ac:dyDescent="0.25">
      <c r="A254" s="31"/>
      <c r="B254" s="592"/>
      <c r="C254" s="91" t="s">
        <v>895</v>
      </c>
      <c r="D254" s="587"/>
      <c r="E254" s="594"/>
      <c r="F254" s="589"/>
      <c r="G254" s="607"/>
      <c r="H254" s="745"/>
      <c r="I254" s="585"/>
      <c r="J254" s="546"/>
      <c r="K254" s="332"/>
      <c r="L254" s="562"/>
      <c r="M254" s="381"/>
      <c r="N254" s="381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</row>
    <row r="255" spans="1:29" ht="12" customHeight="1" x14ac:dyDescent="0.25">
      <c r="A255" s="30"/>
      <c r="B255" s="592" t="s">
        <v>267</v>
      </c>
      <c r="C255" s="90" t="s">
        <v>268</v>
      </c>
      <c r="D255" s="593" t="s">
        <v>269</v>
      </c>
      <c r="E255" s="594" t="s">
        <v>14</v>
      </c>
      <c r="F255" s="595" t="s">
        <v>15</v>
      </c>
      <c r="G255" s="607">
        <v>882</v>
      </c>
      <c r="H255" s="611">
        <f>G255*(1-$H$4)</f>
        <v>882</v>
      </c>
      <c r="I255" s="585">
        <f>G255/1.2</f>
        <v>735</v>
      </c>
      <c r="K255" s="331"/>
      <c r="L255" s="560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</row>
    <row r="256" spans="1:29" ht="12" customHeight="1" x14ac:dyDescent="0.25">
      <c r="B256" s="592"/>
      <c r="C256" s="91" t="s">
        <v>270</v>
      </c>
      <c r="D256" s="593"/>
      <c r="E256" s="594"/>
      <c r="F256" s="595"/>
      <c r="G256" s="607"/>
      <c r="H256" s="611"/>
      <c r="I256" s="585"/>
      <c r="K256" s="332"/>
      <c r="L256" s="562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</row>
    <row r="257" spans="1:55" ht="12" customHeight="1" x14ac:dyDescent="0.25">
      <c r="A257" s="30"/>
      <c r="B257" s="586" t="s">
        <v>979</v>
      </c>
      <c r="C257" s="92" t="s">
        <v>980</v>
      </c>
      <c r="D257" s="587" t="s">
        <v>269</v>
      </c>
      <c r="E257" s="588" t="s">
        <v>14</v>
      </c>
      <c r="F257" s="589" t="s">
        <v>15</v>
      </c>
      <c r="G257" s="590">
        <v>288</v>
      </c>
      <c r="H257" s="591">
        <f>G257*(1-$H$4)</f>
        <v>288</v>
      </c>
      <c r="I257" s="585">
        <f>G257/1.2</f>
        <v>240</v>
      </c>
      <c r="K257" s="329"/>
      <c r="L257" s="353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</row>
    <row r="258" spans="1:55" ht="12" customHeight="1" x14ac:dyDescent="0.25">
      <c r="A258" s="30"/>
      <c r="B258" s="586"/>
      <c r="C258" s="93" t="s">
        <v>981</v>
      </c>
      <c r="D258" s="587"/>
      <c r="E258" s="588"/>
      <c r="F258" s="589"/>
      <c r="G258" s="590"/>
      <c r="H258" s="591"/>
      <c r="I258" s="585"/>
      <c r="K258" s="329"/>
      <c r="L258" s="353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</row>
    <row r="259" spans="1:55" ht="12" customHeight="1" x14ac:dyDescent="0.25">
      <c r="A259" s="30"/>
      <c r="B259" s="586" t="s">
        <v>271</v>
      </c>
      <c r="C259" s="92" t="s">
        <v>272</v>
      </c>
      <c r="D259" s="587" t="s">
        <v>269</v>
      </c>
      <c r="E259" s="588" t="s">
        <v>14</v>
      </c>
      <c r="F259" s="589" t="s">
        <v>15</v>
      </c>
      <c r="G259" s="590">
        <v>168</v>
      </c>
      <c r="H259" s="591">
        <f>G259*(1-$H$4)</f>
        <v>168</v>
      </c>
      <c r="I259" s="585">
        <f>G259/1.2</f>
        <v>140</v>
      </c>
      <c r="K259" s="331"/>
      <c r="L259" s="560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</row>
    <row r="260" spans="1:55" ht="12" customHeight="1" x14ac:dyDescent="0.25">
      <c r="A260" s="31"/>
      <c r="B260" s="586"/>
      <c r="C260" s="93" t="s">
        <v>273</v>
      </c>
      <c r="D260" s="587"/>
      <c r="E260" s="588"/>
      <c r="F260" s="589"/>
      <c r="G260" s="590"/>
      <c r="H260" s="591"/>
      <c r="I260" s="585"/>
      <c r="K260" s="332"/>
      <c r="L260" s="562"/>
      <c r="M260" s="381"/>
      <c r="N260" s="381"/>
      <c r="O260" s="381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</row>
    <row r="261" spans="1:55" ht="23.25" customHeight="1" x14ac:dyDescent="0.25">
      <c r="A261" s="35"/>
      <c r="B261" s="829" t="s">
        <v>274</v>
      </c>
      <c r="C261" s="90" t="s">
        <v>880</v>
      </c>
      <c r="D261" s="593" t="s">
        <v>269</v>
      </c>
      <c r="E261" s="594" t="s">
        <v>14</v>
      </c>
      <c r="F261" s="589" t="s">
        <v>15</v>
      </c>
      <c r="G261" s="607">
        <v>23976</v>
      </c>
      <c r="H261" s="611">
        <f t="shared" ref="H261" si="18">G261*(1-$H$4)</f>
        <v>23976</v>
      </c>
      <c r="I261" s="585">
        <f>G261/1.2</f>
        <v>19980</v>
      </c>
      <c r="J261" s="546"/>
      <c r="K261" s="604"/>
      <c r="L261" s="560"/>
      <c r="M261" s="381"/>
      <c r="N261" s="381"/>
      <c r="O261" s="381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</row>
    <row r="262" spans="1:55" ht="23.25" customHeight="1" x14ac:dyDescent="0.25">
      <c r="A262" s="31"/>
      <c r="B262" s="830"/>
      <c r="C262" s="94" t="s">
        <v>896</v>
      </c>
      <c r="D262" s="593"/>
      <c r="E262" s="594"/>
      <c r="F262" s="589"/>
      <c r="G262" s="607"/>
      <c r="H262" s="611"/>
      <c r="I262" s="585"/>
      <c r="J262" s="546"/>
      <c r="K262" s="605"/>
      <c r="L262" s="562"/>
      <c r="M262" s="381"/>
      <c r="N262" s="381"/>
      <c r="O262" s="381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</row>
    <row r="263" spans="1:55" ht="23.25" customHeight="1" x14ac:dyDescent="0.25">
      <c r="A263" s="35"/>
      <c r="B263" s="592" t="s">
        <v>985</v>
      </c>
      <c r="C263" s="90" t="s">
        <v>983</v>
      </c>
      <c r="D263" s="593" t="s">
        <v>269</v>
      </c>
      <c r="E263" s="594" t="s">
        <v>14</v>
      </c>
      <c r="F263" s="589" t="s">
        <v>15</v>
      </c>
      <c r="G263" s="607">
        <v>3490</v>
      </c>
      <c r="H263" s="611">
        <f>G263*(1-$H$4)</f>
        <v>3490</v>
      </c>
      <c r="I263" s="585">
        <f>G263/1.2</f>
        <v>2908.3333333333335</v>
      </c>
      <c r="J263" s="748"/>
      <c r="K263" s="604"/>
      <c r="L263" s="560"/>
      <c r="M263" s="381"/>
      <c r="N263" s="381"/>
      <c r="O263" s="381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</row>
    <row r="264" spans="1:55" ht="23.25" customHeight="1" x14ac:dyDescent="0.25">
      <c r="A264" s="31"/>
      <c r="B264" s="592"/>
      <c r="C264" s="94" t="s">
        <v>986</v>
      </c>
      <c r="D264" s="593"/>
      <c r="E264" s="594"/>
      <c r="F264" s="589"/>
      <c r="G264" s="607"/>
      <c r="H264" s="611"/>
      <c r="I264" s="585"/>
      <c r="J264" s="748"/>
      <c r="K264" s="605"/>
      <c r="L264" s="562"/>
      <c r="M264" s="381"/>
      <c r="N264" s="381"/>
      <c r="O264" s="381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</row>
    <row r="265" spans="1:55" ht="11.5" customHeight="1" x14ac:dyDescent="0.25">
      <c r="A265" s="729" t="s">
        <v>62</v>
      </c>
      <c r="B265" s="729"/>
      <c r="C265" s="729"/>
      <c r="D265" s="729"/>
      <c r="E265" s="729"/>
      <c r="F265" s="729"/>
      <c r="G265" s="729"/>
      <c r="H265" s="729"/>
      <c r="I265" s="528"/>
      <c r="L265" s="214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351"/>
      <c r="AE265" s="351"/>
      <c r="AF265" s="351"/>
      <c r="AG265" s="351"/>
      <c r="AH265" s="351"/>
      <c r="AI265" s="351"/>
      <c r="AJ265" s="351"/>
      <c r="AK265" s="351"/>
      <c r="AL265" s="351"/>
      <c r="AM265" s="351"/>
      <c r="AN265" s="351"/>
      <c r="AO265" s="351"/>
      <c r="AP265" s="351"/>
      <c r="AQ265" s="351"/>
      <c r="AR265" s="351"/>
      <c r="AS265" s="351"/>
      <c r="AT265" s="351"/>
      <c r="AU265" s="351"/>
      <c r="AV265" s="351"/>
      <c r="AW265" s="351"/>
      <c r="AX265" s="351"/>
      <c r="AY265" s="351"/>
      <c r="AZ265" s="351"/>
      <c r="BA265" s="351"/>
      <c r="BB265" s="351"/>
      <c r="BC265" s="351"/>
    </row>
    <row r="266" spans="1:55" s="328" customFormat="1" ht="20.5" customHeight="1" x14ac:dyDescent="0.25">
      <c r="A266" s="729" t="s">
        <v>275</v>
      </c>
      <c r="B266" s="729"/>
      <c r="C266" s="729"/>
      <c r="D266" s="729"/>
      <c r="E266" s="729"/>
      <c r="F266" s="729"/>
      <c r="G266" s="729"/>
      <c r="H266" s="729"/>
      <c r="I266" s="528"/>
      <c r="J266" s="414"/>
      <c r="K266" s="349"/>
      <c r="L266" s="327"/>
      <c r="M266" s="170"/>
      <c r="N266" s="170"/>
      <c r="O266" s="170"/>
      <c r="P266" s="170"/>
      <c r="Q266" s="170"/>
      <c r="R266" s="170"/>
      <c r="S266" s="170"/>
      <c r="T266" s="170"/>
      <c r="U266" s="170"/>
      <c r="V266" s="170"/>
      <c r="W266" s="170"/>
      <c r="X266" s="170"/>
      <c r="Y266" s="170"/>
      <c r="Z266" s="170"/>
      <c r="AA266" s="170"/>
      <c r="AB266" s="170"/>
      <c r="AC266" s="170"/>
      <c r="AD266" s="170"/>
      <c r="AE266" s="170"/>
      <c r="AF266" s="170"/>
      <c r="AG266" s="170"/>
      <c r="AH266" s="170"/>
      <c r="AI266" s="170"/>
      <c r="AJ266" s="170"/>
      <c r="AK266" s="170"/>
      <c r="AL266" s="170"/>
      <c r="AM266" s="170"/>
      <c r="AN266" s="170"/>
      <c r="AO266" s="170"/>
      <c r="AP266" s="170"/>
      <c r="AQ266" s="170"/>
      <c r="AR266" s="170"/>
      <c r="AS266" s="170"/>
      <c r="AT266" s="170"/>
      <c r="AU266" s="170"/>
      <c r="AV266" s="170"/>
      <c r="AW266" s="170"/>
      <c r="AX266" s="170"/>
      <c r="AY266" s="170"/>
      <c r="AZ266" s="170"/>
      <c r="BA266" s="170"/>
      <c r="BB266" s="170"/>
      <c r="BC266" s="170"/>
    </row>
    <row r="267" spans="1:55" ht="3.5" customHeight="1" x14ac:dyDescent="0.25">
      <c r="A267" s="40"/>
      <c r="B267" s="40"/>
      <c r="C267" s="40"/>
      <c r="D267" s="41"/>
      <c r="E267" s="42"/>
      <c r="F267" s="42"/>
      <c r="G267" s="40"/>
      <c r="H267" s="76"/>
      <c r="I267" s="531"/>
      <c r="K267" s="242"/>
      <c r="L267" s="214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</row>
    <row r="268" spans="1:55" ht="20.149999999999999" customHeight="1" x14ac:dyDescent="0.25">
      <c r="A268" s="749" t="s">
        <v>276</v>
      </c>
      <c r="B268" s="749"/>
      <c r="C268" s="749"/>
      <c r="D268" s="749"/>
      <c r="E268" s="749"/>
      <c r="F268" s="749"/>
      <c r="G268" s="749"/>
      <c r="H268" s="749"/>
      <c r="I268" s="528"/>
      <c r="K268" s="579" t="s">
        <v>891</v>
      </c>
      <c r="L268" s="57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</row>
    <row r="269" spans="1:55" ht="14" customHeight="1" x14ac:dyDescent="0.25">
      <c r="A269" s="738" t="s">
        <v>814</v>
      </c>
      <c r="B269" s="738"/>
      <c r="C269" s="738"/>
      <c r="D269" s="738"/>
      <c r="E269" s="738"/>
      <c r="F269" s="738"/>
      <c r="G269" s="738"/>
      <c r="H269" s="738"/>
      <c r="I269" s="528"/>
      <c r="J269" s="409"/>
      <c r="K269" s="750"/>
      <c r="L269" s="750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</row>
    <row r="270" spans="1:55" ht="16" customHeight="1" x14ac:dyDescent="0.25">
      <c r="A270" s="95"/>
      <c r="B270" s="599" t="s">
        <v>668</v>
      </c>
      <c r="C270" s="310" t="s">
        <v>278</v>
      </c>
      <c r="D270" s="593" t="s">
        <v>13</v>
      </c>
      <c r="E270" s="594" t="s">
        <v>14</v>
      </c>
      <c r="F270" s="647" t="s">
        <v>15</v>
      </c>
      <c r="G270" s="747">
        <v>994.80000000000007</v>
      </c>
      <c r="H270" s="609">
        <f>G270*(1-$H$4)</f>
        <v>994.80000000000007</v>
      </c>
      <c r="I270" s="585">
        <f>G270/1.2</f>
        <v>829.00000000000011</v>
      </c>
      <c r="J270" s="545"/>
      <c r="K270" s="720"/>
      <c r="L270" s="573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</row>
    <row r="271" spans="1:55" s="6" customFormat="1" ht="23.5" customHeight="1" x14ac:dyDescent="0.25">
      <c r="A271" s="30"/>
      <c r="B271" s="599"/>
      <c r="C271" s="299" t="s">
        <v>670</v>
      </c>
      <c r="D271" s="593"/>
      <c r="E271" s="594"/>
      <c r="F271" s="647"/>
      <c r="G271" s="747"/>
      <c r="H271" s="609"/>
      <c r="I271" s="585"/>
      <c r="J271" s="545"/>
      <c r="K271" s="582"/>
      <c r="L271" s="574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</row>
    <row r="272" spans="1:55" s="6" customFormat="1" ht="16" customHeight="1" x14ac:dyDescent="0.25">
      <c r="A272" s="95"/>
      <c r="B272" s="599" t="s">
        <v>277</v>
      </c>
      <c r="C272" s="310" t="s">
        <v>278</v>
      </c>
      <c r="D272" s="593" t="s">
        <v>13</v>
      </c>
      <c r="E272" s="594" t="s">
        <v>14</v>
      </c>
      <c r="F272" s="647" t="s">
        <v>15</v>
      </c>
      <c r="G272" s="747">
        <v>1029</v>
      </c>
      <c r="H272" s="609">
        <f>G272*(1-$H$4)</f>
        <v>1029</v>
      </c>
      <c r="I272" s="585">
        <f>G272/1.2</f>
        <v>857.5</v>
      </c>
      <c r="J272" s="545"/>
      <c r="K272" s="582"/>
      <c r="L272" s="574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</row>
    <row r="273" spans="1:29" s="6" customFormat="1" ht="22" customHeight="1" x14ac:dyDescent="0.25">
      <c r="A273" s="30"/>
      <c r="B273" s="599"/>
      <c r="C273" s="299" t="s">
        <v>669</v>
      </c>
      <c r="D273" s="593"/>
      <c r="E273" s="594"/>
      <c r="F273" s="647"/>
      <c r="G273" s="747"/>
      <c r="H273" s="609"/>
      <c r="I273" s="585"/>
      <c r="J273" s="545"/>
      <c r="K273" s="582"/>
      <c r="L273" s="574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</row>
    <row r="274" spans="1:29" s="6" customFormat="1" ht="16" customHeight="1" x14ac:dyDescent="0.25">
      <c r="A274" s="30"/>
      <c r="B274" s="599" t="s">
        <v>279</v>
      </c>
      <c r="C274" s="310" t="s">
        <v>280</v>
      </c>
      <c r="D274" s="593" t="s">
        <v>13</v>
      </c>
      <c r="E274" s="594" t="s">
        <v>14</v>
      </c>
      <c r="F274" s="647" t="s">
        <v>15</v>
      </c>
      <c r="G274" s="747">
        <v>1452</v>
      </c>
      <c r="H274" s="609">
        <f>G274*(1-$H$4)</f>
        <v>1452</v>
      </c>
      <c r="I274" s="585">
        <f>G274/1.2</f>
        <v>1210</v>
      </c>
      <c r="J274" s="545"/>
      <c r="K274" s="582"/>
      <c r="L274" s="574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</row>
    <row r="275" spans="1:29" s="6" customFormat="1" ht="21" customHeight="1" x14ac:dyDescent="0.25">
      <c r="A275" s="30"/>
      <c r="B275" s="599"/>
      <c r="C275" s="299" t="s">
        <v>671</v>
      </c>
      <c r="D275" s="593"/>
      <c r="E275" s="594"/>
      <c r="F275" s="647"/>
      <c r="G275" s="747"/>
      <c r="H275" s="609"/>
      <c r="I275" s="585"/>
      <c r="J275" s="545"/>
      <c r="K275" s="582"/>
      <c r="L275" s="574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</row>
    <row r="276" spans="1:29" s="6" customFormat="1" ht="16" customHeight="1" x14ac:dyDescent="0.25">
      <c r="A276" s="30"/>
      <c r="B276" s="599" t="s">
        <v>281</v>
      </c>
      <c r="C276" s="310" t="s">
        <v>282</v>
      </c>
      <c r="D276" s="593" t="s">
        <v>13</v>
      </c>
      <c r="E276" s="594" t="s">
        <v>14</v>
      </c>
      <c r="F276" s="647" t="s">
        <v>15</v>
      </c>
      <c r="G276" s="747">
        <v>1893.0000000000002</v>
      </c>
      <c r="H276" s="609">
        <f>G276*(1-$H$4)</f>
        <v>1893.0000000000002</v>
      </c>
      <c r="I276" s="585">
        <f>G276/1.2</f>
        <v>1577.5000000000002</v>
      </c>
      <c r="J276" s="545"/>
      <c r="K276" s="582"/>
      <c r="L276" s="574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</row>
    <row r="277" spans="1:29" s="6" customFormat="1" ht="21.5" customHeight="1" x14ac:dyDescent="0.25">
      <c r="A277" s="30"/>
      <c r="B277" s="599"/>
      <c r="C277" s="299" t="s">
        <v>672</v>
      </c>
      <c r="D277" s="593"/>
      <c r="E277" s="594"/>
      <c r="F277" s="647"/>
      <c r="G277" s="747"/>
      <c r="H277" s="609"/>
      <c r="I277" s="585"/>
      <c r="J277" s="545"/>
      <c r="K277" s="582"/>
      <c r="L277" s="574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</row>
    <row r="278" spans="1:29" s="6" customFormat="1" ht="16" customHeight="1" x14ac:dyDescent="0.25">
      <c r="A278" s="30"/>
      <c r="B278" s="733" t="s">
        <v>283</v>
      </c>
      <c r="C278" s="59" t="s">
        <v>284</v>
      </c>
      <c r="D278" s="587" t="s">
        <v>13</v>
      </c>
      <c r="E278" s="588" t="s">
        <v>14</v>
      </c>
      <c r="F278" s="656" t="s">
        <v>15</v>
      </c>
      <c r="G278" s="744">
        <v>2733.0000000000005</v>
      </c>
      <c r="H278" s="745">
        <f>G278*(1-$H$4)</f>
        <v>2733.0000000000005</v>
      </c>
      <c r="I278" s="585">
        <f>G278/1.2</f>
        <v>2277.5000000000005</v>
      </c>
      <c r="J278" s="545"/>
      <c r="K278" s="582"/>
      <c r="L278" s="574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</row>
    <row r="279" spans="1:29" s="6" customFormat="1" ht="20" customHeight="1" x14ac:dyDescent="0.25">
      <c r="A279" s="31"/>
      <c r="B279" s="733"/>
      <c r="C279" s="299" t="s">
        <v>673</v>
      </c>
      <c r="D279" s="587"/>
      <c r="E279" s="588"/>
      <c r="F279" s="656"/>
      <c r="G279" s="744"/>
      <c r="H279" s="745"/>
      <c r="I279" s="585"/>
      <c r="J279" s="545"/>
      <c r="K279" s="717"/>
      <c r="L279" s="575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</row>
    <row r="280" spans="1:29" s="6" customFormat="1" ht="20" customHeight="1" x14ac:dyDescent="0.25">
      <c r="A280"/>
      <c r="B280" s="267" t="s">
        <v>285</v>
      </c>
      <c r="C280" s="310" t="s">
        <v>286</v>
      </c>
      <c r="D280" s="269" t="s">
        <v>13</v>
      </c>
      <c r="E280" s="270" t="s">
        <v>14</v>
      </c>
      <c r="F280" s="271" t="s">
        <v>15</v>
      </c>
      <c r="G280" s="272">
        <v>334.8</v>
      </c>
      <c r="H280" s="259">
        <f t="shared" ref="H280:H286" si="19">G280*(1-$H$4)</f>
        <v>334.8</v>
      </c>
      <c r="I280" s="529">
        <f t="shared" ref="I280:I286" si="20">G280/1.2</f>
        <v>279</v>
      </c>
      <c r="J280" s="409"/>
      <c r="K280" s="360"/>
      <c r="L280" s="361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</row>
    <row r="281" spans="1:29" s="6" customFormat="1" ht="20" customHeight="1" x14ac:dyDescent="0.25">
      <c r="A281" s="30"/>
      <c r="B281" s="267" t="s">
        <v>287</v>
      </c>
      <c r="C281" s="310" t="s">
        <v>288</v>
      </c>
      <c r="D281" s="269" t="s">
        <v>13</v>
      </c>
      <c r="E281" s="270" t="s">
        <v>14</v>
      </c>
      <c r="F281" s="271" t="s">
        <v>15</v>
      </c>
      <c r="G281" s="272">
        <v>84.9</v>
      </c>
      <c r="H281" s="259">
        <f t="shared" si="19"/>
        <v>84.9</v>
      </c>
      <c r="I281" s="529">
        <f t="shared" si="20"/>
        <v>70.750000000000014</v>
      </c>
      <c r="J281" s="409"/>
      <c r="K281" s="360"/>
      <c r="L281" s="361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</row>
    <row r="282" spans="1:29" s="6" customFormat="1" ht="20" customHeight="1" x14ac:dyDescent="0.25">
      <c r="A282" s="30"/>
      <c r="B282" s="267" t="s">
        <v>289</v>
      </c>
      <c r="C282" s="310" t="s">
        <v>290</v>
      </c>
      <c r="D282" s="269" t="s">
        <v>13</v>
      </c>
      <c r="E282" s="270" t="s">
        <v>14</v>
      </c>
      <c r="F282" s="271" t="s">
        <v>15</v>
      </c>
      <c r="G282" s="272">
        <v>65.88</v>
      </c>
      <c r="H282" s="259">
        <f t="shared" si="19"/>
        <v>65.88</v>
      </c>
      <c r="I282" s="529">
        <f t="shared" si="20"/>
        <v>54.9</v>
      </c>
      <c r="J282" s="409"/>
      <c r="K282" s="360"/>
      <c r="L282" s="361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</row>
    <row r="283" spans="1:29" s="6" customFormat="1" ht="20" customHeight="1" x14ac:dyDescent="0.25">
      <c r="A283" s="30"/>
      <c r="B283" s="267" t="s">
        <v>291</v>
      </c>
      <c r="C283" s="310" t="s">
        <v>292</v>
      </c>
      <c r="D283" s="269" t="s">
        <v>13</v>
      </c>
      <c r="E283" s="270" t="s">
        <v>14</v>
      </c>
      <c r="F283" s="271" t="s">
        <v>15</v>
      </c>
      <c r="G283" s="272">
        <v>39.96</v>
      </c>
      <c r="H283" s="259">
        <f t="shared" si="19"/>
        <v>39.96</v>
      </c>
      <c r="I283" s="529">
        <f t="shared" si="20"/>
        <v>33.300000000000004</v>
      </c>
      <c r="J283" s="409"/>
      <c r="K283" s="360"/>
      <c r="L283" s="361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</row>
    <row r="284" spans="1:29" s="6" customFormat="1" ht="20" customHeight="1" x14ac:dyDescent="0.25">
      <c r="A284" s="31"/>
      <c r="B284" s="282" t="s">
        <v>293</v>
      </c>
      <c r="C284" s="310" t="s">
        <v>294</v>
      </c>
      <c r="D284" s="268" t="s">
        <v>13</v>
      </c>
      <c r="E284" s="257" t="s">
        <v>14</v>
      </c>
      <c r="F284" s="258" t="s">
        <v>15</v>
      </c>
      <c r="G284" s="261">
        <v>49.98</v>
      </c>
      <c r="H284" s="263">
        <f t="shared" si="19"/>
        <v>49.98</v>
      </c>
      <c r="I284" s="529">
        <f t="shared" si="20"/>
        <v>41.65</v>
      </c>
      <c r="J284" s="409"/>
      <c r="K284" s="360"/>
      <c r="L284" s="361"/>
      <c r="M284" s="381"/>
      <c r="N284" s="381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</row>
    <row r="285" spans="1:29" s="6" customFormat="1" ht="14" customHeight="1" x14ac:dyDescent="0.25">
      <c r="A285" s="738" t="s">
        <v>813</v>
      </c>
      <c r="B285" s="738"/>
      <c r="C285" s="738"/>
      <c r="D285" s="738"/>
      <c r="E285" s="738"/>
      <c r="F285" s="738"/>
      <c r="G285" s="738"/>
      <c r="H285" s="738"/>
      <c r="I285" s="528"/>
      <c r="J285" s="409"/>
      <c r="K285" s="314"/>
      <c r="L285" s="214"/>
      <c r="M285" s="381"/>
      <c r="N285" s="381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</row>
    <row r="286" spans="1:29" s="6" customFormat="1" ht="22" customHeight="1" x14ac:dyDescent="0.25">
      <c r="A286" s="30"/>
      <c r="B286" s="733" t="s">
        <v>716</v>
      </c>
      <c r="C286" s="310" t="s">
        <v>717</v>
      </c>
      <c r="D286" s="593" t="s">
        <v>16</v>
      </c>
      <c r="E286" s="594" t="s">
        <v>14</v>
      </c>
      <c r="F286" s="647" t="s">
        <v>15</v>
      </c>
      <c r="G286" s="747">
        <v>1113.6000000000001</v>
      </c>
      <c r="H286" s="609">
        <f t="shared" si="19"/>
        <v>1113.6000000000001</v>
      </c>
      <c r="I286" s="585">
        <f t="shared" si="20"/>
        <v>928.00000000000011</v>
      </c>
      <c r="J286" s="545"/>
      <c r="K286" s="720"/>
      <c r="L286" s="547"/>
      <c r="M286" s="381"/>
      <c r="N286" s="381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</row>
    <row r="287" spans="1:29" s="6" customFormat="1" ht="22" customHeight="1" x14ac:dyDescent="0.25">
      <c r="A287" s="30"/>
      <c r="B287" s="733"/>
      <c r="C287" s="299" t="s">
        <v>718</v>
      </c>
      <c r="D287" s="593"/>
      <c r="E287" s="594"/>
      <c r="F287" s="647"/>
      <c r="G287" s="747"/>
      <c r="H287" s="609"/>
      <c r="I287" s="585"/>
      <c r="J287" s="545"/>
      <c r="K287" s="582"/>
      <c r="L287" s="572"/>
      <c r="M287" s="381"/>
      <c r="N287" s="381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</row>
    <row r="288" spans="1:29" s="6" customFormat="1" ht="22" customHeight="1" x14ac:dyDescent="0.25">
      <c r="A288" s="74"/>
      <c r="B288" s="733" t="s">
        <v>719</v>
      </c>
      <c r="C288" s="310" t="s">
        <v>720</v>
      </c>
      <c r="D288" s="593" t="s">
        <v>16</v>
      </c>
      <c r="E288" s="594" t="s">
        <v>14</v>
      </c>
      <c r="F288" s="647" t="s">
        <v>15</v>
      </c>
      <c r="G288" s="747">
        <v>1589.3999999999999</v>
      </c>
      <c r="H288" s="609">
        <f>G288*(1-$H$4)</f>
        <v>1589.3999999999999</v>
      </c>
      <c r="I288" s="585">
        <f>G288/1.2</f>
        <v>1324.5</v>
      </c>
      <c r="J288" s="545"/>
      <c r="K288" s="582"/>
      <c r="L288" s="572"/>
      <c r="M288" s="381"/>
      <c r="N288" s="381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</row>
    <row r="289" spans="1:29" s="6" customFormat="1" ht="22" customHeight="1" x14ac:dyDescent="0.25">
      <c r="A289" s="74"/>
      <c r="B289" s="733"/>
      <c r="C289" s="299" t="s">
        <v>718</v>
      </c>
      <c r="D289" s="593"/>
      <c r="E289" s="594"/>
      <c r="F289" s="647"/>
      <c r="G289" s="747"/>
      <c r="H289" s="609"/>
      <c r="I289" s="585"/>
      <c r="J289" s="545"/>
      <c r="K289" s="717"/>
      <c r="L289" s="548"/>
      <c r="M289" s="381"/>
      <c r="N289" s="381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</row>
    <row r="290" spans="1:29" s="6" customFormat="1" ht="20" customHeight="1" x14ac:dyDescent="0.25">
      <c r="A290" s="74"/>
      <c r="B290" s="282" t="s">
        <v>721</v>
      </c>
      <c r="C290" s="310" t="s">
        <v>724</v>
      </c>
      <c r="D290" s="268" t="s">
        <v>16</v>
      </c>
      <c r="E290" s="257" t="s">
        <v>14</v>
      </c>
      <c r="F290" s="258" t="s">
        <v>15</v>
      </c>
      <c r="G290" s="261">
        <v>473.7</v>
      </c>
      <c r="H290" s="263">
        <f>G290*(1-$H$4)</f>
        <v>473.7</v>
      </c>
      <c r="I290" s="529">
        <f>G290/1.2</f>
        <v>394.75</v>
      </c>
      <c r="J290" s="409"/>
      <c r="K290" s="333"/>
      <c r="L290" s="573"/>
      <c r="M290" s="381"/>
      <c r="N290" s="381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</row>
    <row r="291" spans="1:29" s="6" customFormat="1" ht="20" customHeight="1" x14ac:dyDescent="0.25">
      <c r="A291" s="96"/>
      <c r="B291" s="282" t="s">
        <v>722</v>
      </c>
      <c r="C291" s="310" t="s">
        <v>723</v>
      </c>
      <c r="D291" s="268" t="s">
        <v>16</v>
      </c>
      <c r="E291" s="257" t="s">
        <v>14</v>
      </c>
      <c r="F291" s="258" t="s">
        <v>15</v>
      </c>
      <c r="G291" s="261">
        <v>473.7</v>
      </c>
      <c r="H291" s="263">
        <f>G291*(1-$H$4)</f>
        <v>473.7</v>
      </c>
      <c r="I291" s="529">
        <f>G291/1.2</f>
        <v>394.75</v>
      </c>
      <c r="J291" s="409"/>
      <c r="K291" s="337"/>
      <c r="L291" s="575"/>
      <c r="M291" s="381"/>
      <c r="N291" s="381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</row>
    <row r="292" spans="1:29" s="6" customFormat="1" ht="18" customHeight="1" x14ac:dyDescent="0.25">
      <c r="A292" s="31"/>
      <c r="B292" s="282" t="s">
        <v>818</v>
      </c>
      <c r="C292" s="310" t="s">
        <v>819</v>
      </c>
      <c r="D292" s="268" t="s">
        <v>24</v>
      </c>
      <c r="E292" s="257" t="s">
        <v>14</v>
      </c>
      <c r="F292" s="258" t="s">
        <v>15</v>
      </c>
      <c r="G292" s="261">
        <v>48.6</v>
      </c>
      <c r="H292" s="263">
        <f>G292*(1-$H$4)</f>
        <v>48.6</v>
      </c>
      <c r="I292" s="529">
        <f>G292/1.2</f>
        <v>40.5</v>
      </c>
      <c r="J292" s="410"/>
      <c r="K292" s="360"/>
      <c r="L292" s="361"/>
      <c r="M292" s="381"/>
      <c r="N292" s="381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</row>
    <row r="293" spans="1:29" s="6" customFormat="1" ht="14" customHeight="1" x14ac:dyDescent="0.25">
      <c r="A293" s="738" t="s">
        <v>812</v>
      </c>
      <c r="B293" s="738"/>
      <c r="C293" s="738"/>
      <c r="D293" s="738"/>
      <c r="E293" s="738"/>
      <c r="F293" s="738"/>
      <c r="G293" s="738"/>
      <c r="H293" s="738"/>
      <c r="I293" s="528"/>
      <c r="J293" s="409"/>
      <c r="K293" s="314"/>
      <c r="L293" s="214"/>
      <c r="M293" s="381"/>
      <c r="N293" s="381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</row>
    <row r="294" spans="1:29" s="6" customFormat="1" ht="16" customHeight="1" x14ac:dyDescent="0.25">
      <c r="A294" s="30"/>
      <c r="B294" s="733" t="s">
        <v>295</v>
      </c>
      <c r="C294" s="379" t="s">
        <v>988</v>
      </c>
      <c r="D294" s="593" t="s">
        <v>16</v>
      </c>
      <c r="E294" s="594" t="s">
        <v>14</v>
      </c>
      <c r="F294" s="647" t="s">
        <v>15</v>
      </c>
      <c r="G294" s="747">
        <v>1289.3999999999999</v>
      </c>
      <c r="H294" s="609">
        <f>G294*(1-$H$4)</f>
        <v>1289.3999999999999</v>
      </c>
      <c r="I294" s="585">
        <f>G294/1.2</f>
        <v>1074.5</v>
      </c>
      <c r="J294" s="545"/>
      <c r="K294" s="720"/>
      <c r="L294" s="547"/>
      <c r="M294" s="381"/>
      <c r="N294" s="381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</row>
    <row r="295" spans="1:29" s="6" customFormat="1" ht="22" customHeight="1" x14ac:dyDescent="0.25">
      <c r="A295" s="30"/>
      <c r="B295" s="733"/>
      <c r="C295" s="299" t="s">
        <v>296</v>
      </c>
      <c r="D295" s="593"/>
      <c r="E295" s="594"/>
      <c r="F295" s="647"/>
      <c r="G295" s="747"/>
      <c r="H295" s="609"/>
      <c r="I295" s="585"/>
      <c r="J295" s="545"/>
      <c r="K295" s="582"/>
      <c r="L295" s="572"/>
      <c r="M295" s="381"/>
      <c r="N295" s="381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</row>
    <row r="296" spans="1:29" s="6" customFormat="1" ht="16" customHeight="1" x14ac:dyDescent="0.25">
      <c r="A296" s="30"/>
      <c r="B296" s="733" t="s">
        <v>297</v>
      </c>
      <c r="C296" s="310" t="s">
        <v>298</v>
      </c>
      <c r="D296" s="593" t="s">
        <v>16</v>
      </c>
      <c r="E296" s="594" t="s">
        <v>14</v>
      </c>
      <c r="F296" s="647" t="s">
        <v>15</v>
      </c>
      <c r="G296" s="747">
        <v>1859.3999999999999</v>
      </c>
      <c r="H296" s="609">
        <f>G296*(1-$H$4)</f>
        <v>1859.3999999999999</v>
      </c>
      <c r="I296" s="585">
        <f>G296/1.2</f>
        <v>1549.5</v>
      </c>
      <c r="J296" s="545"/>
      <c r="K296" s="582"/>
      <c r="L296" s="572"/>
      <c r="M296" s="381"/>
      <c r="N296" s="381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</row>
    <row r="297" spans="1:29" s="6" customFormat="1" ht="22" customHeight="1" x14ac:dyDescent="0.25">
      <c r="A297" s="30"/>
      <c r="B297" s="733"/>
      <c r="C297" s="299" t="s">
        <v>299</v>
      </c>
      <c r="D297" s="593"/>
      <c r="E297" s="594"/>
      <c r="F297" s="647"/>
      <c r="G297" s="747"/>
      <c r="H297" s="609"/>
      <c r="I297" s="585"/>
      <c r="J297" s="545"/>
      <c r="K297" s="582"/>
      <c r="L297" s="572"/>
      <c r="M297" s="381"/>
      <c r="N297" s="381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</row>
    <row r="298" spans="1:29" s="6" customFormat="1" ht="16" customHeight="1" x14ac:dyDescent="0.25">
      <c r="A298" s="30"/>
      <c r="B298" s="733" t="s">
        <v>300</v>
      </c>
      <c r="C298" s="59" t="s">
        <v>301</v>
      </c>
      <c r="D298" s="587" t="s">
        <v>16</v>
      </c>
      <c r="E298" s="588" t="s">
        <v>14</v>
      </c>
      <c r="F298" s="656" t="s">
        <v>15</v>
      </c>
      <c r="G298" s="744">
        <v>2420.4</v>
      </c>
      <c r="H298" s="745">
        <f>G298*(1-$H$4)</f>
        <v>2420.4</v>
      </c>
      <c r="I298" s="585">
        <f>G298/1.2</f>
        <v>2017.0000000000002</v>
      </c>
      <c r="J298" s="545"/>
      <c r="K298" s="582"/>
      <c r="L298" s="572"/>
      <c r="M298" s="381"/>
      <c r="N298" s="381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</row>
    <row r="299" spans="1:29" s="6" customFormat="1" ht="22" customHeight="1" x14ac:dyDescent="0.25">
      <c r="A299" s="30"/>
      <c r="B299" s="733"/>
      <c r="C299" s="299" t="s">
        <v>302</v>
      </c>
      <c r="D299" s="587"/>
      <c r="E299" s="588"/>
      <c r="F299" s="656"/>
      <c r="G299" s="744"/>
      <c r="H299" s="745"/>
      <c r="I299" s="585"/>
      <c r="J299" s="545"/>
      <c r="K299" s="717"/>
      <c r="L299" s="548"/>
      <c r="M299" s="381"/>
      <c r="N299" s="381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</row>
    <row r="300" spans="1:29" s="6" customFormat="1" ht="18" customHeight="1" x14ac:dyDescent="0.25">
      <c r="A300" s="30"/>
      <c r="B300" s="282" t="s">
        <v>303</v>
      </c>
      <c r="C300" s="310" t="s">
        <v>304</v>
      </c>
      <c r="D300" s="269" t="s">
        <v>16</v>
      </c>
      <c r="E300" s="270" t="s">
        <v>14</v>
      </c>
      <c r="F300" s="271" t="s">
        <v>15</v>
      </c>
      <c r="G300" s="272">
        <v>559.79999999999995</v>
      </c>
      <c r="H300" s="259">
        <f>G300*(1-$H$4)</f>
        <v>559.79999999999995</v>
      </c>
      <c r="I300" s="529">
        <f>G300/1.2</f>
        <v>466.5</v>
      </c>
      <c r="J300" s="409"/>
      <c r="K300" s="360"/>
      <c r="L300" s="361"/>
      <c r="M300" s="381"/>
      <c r="N300" s="381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</row>
    <row r="301" spans="1:29" s="6" customFormat="1" ht="18" customHeight="1" x14ac:dyDescent="0.25">
      <c r="A301" s="31"/>
      <c r="B301" s="282" t="s">
        <v>305</v>
      </c>
      <c r="C301" s="310" t="s">
        <v>306</v>
      </c>
      <c r="D301" s="269" t="s">
        <v>16</v>
      </c>
      <c r="E301" s="270" t="s">
        <v>14</v>
      </c>
      <c r="F301" s="271" t="s">
        <v>15</v>
      </c>
      <c r="G301" s="272">
        <v>59.94</v>
      </c>
      <c r="H301" s="259">
        <f>G301*(1-$H$4)</f>
        <v>59.94</v>
      </c>
      <c r="I301" s="529">
        <f>G301/1.2</f>
        <v>49.95</v>
      </c>
      <c r="J301" s="409"/>
      <c r="K301" s="360"/>
      <c r="L301" s="361"/>
      <c r="M301" s="381"/>
      <c r="N301" s="381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</row>
    <row r="302" spans="1:29" s="6" customFormat="1" ht="15" customHeight="1" x14ac:dyDescent="0.25">
      <c r="A302" s="30"/>
      <c r="B302" s="733" t="s">
        <v>307</v>
      </c>
      <c r="C302" s="310" t="s">
        <v>308</v>
      </c>
      <c r="D302" s="593" t="s">
        <v>24</v>
      </c>
      <c r="E302" s="594" t="s">
        <v>14</v>
      </c>
      <c r="F302" s="647" t="s">
        <v>15</v>
      </c>
      <c r="G302" s="746">
        <v>598.79999999999995</v>
      </c>
      <c r="H302" s="609">
        <f>G302*(1-$H$4)</f>
        <v>598.79999999999995</v>
      </c>
      <c r="I302" s="585">
        <f>G302/1.2</f>
        <v>499</v>
      </c>
      <c r="J302" s="414"/>
      <c r="K302" s="331"/>
      <c r="L302" s="560"/>
      <c r="M302" s="381"/>
      <c r="N302" s="381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</row>
    <row r="303" spans="1:29" s="6" customFormat="1" ht="15" customHeight="1" x14ac:dyDescent="0.25">
      <c r="A303" s="30"/>
      <c r="B303" s="733"/>
      <c r="C303" s="299" t="s">
        <v>309</v>
      </c>
      <c r="D303" s="593"/>
      <c r="E303" s="594"/>
      <c r="F303" s="647"/>
      <c r="G303" s="744"/>
      <c r="H303" s="609"/>
      <c r="I303" s="585"/>
      <c r="J303" s="414"/>
      <c r="K303" s="332"/>
      <c r="L303" s="562"/>
      <c r="M303" s="381"/>
      <c r="N303" s="381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</row>
    <row r="304" spans="1:29" s="6" customFormat="1" ht="15" customHeight="1" x14ac:dyDescent="0.25">
      <c r="A304" s="30"/>
      <c r="B304" s="733" t="s">
        <v>310</v>
      </c>
      <c r="C304" s="71" t="s">
        <v>311</v>
      </c>
      <c r="D304" s="587" t="s">
        <v>24</v>
      </c>
      <c r="E304" s="588" t="s">
        <v>14</v>
      </c>
      <c r="F304" s="647" t="s">
        <v>15</v>
      </c>
      <c r="G304" s="744">
        <v>1038</v>
      </c>
      <c r="H304" s="745">
        <f>G304*(1-$H$4)</f>
        <v>1038</v>
      </c>
      <c r="I304" s="585">
        <f>G304/1.2</f>
        <v>865</v>
      </c>
      <c r="J304" s="414"/>
      <c r="K304" s="331"/>
      <c r="L304" s="560"/>
      <c r="M304" s="381"/>
      <c r="N304" s="381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</row>
    <row r="305" spans="1:29" s="6" customFormat="1" ht="15" customHeight="1" x14ac:dyDescent="0.25">
      <c r="A305" s="31"/>
      <c r="B305" s="733"/>
      <c r="C305" s="299" t="s">
        <v>309</v>
      </c>
      <c r="D305" s="587"/>
      <c r="E305" s="588"/>
      <c r="F305" s="647"/>
      <c r="G305" s="744"/>
      <c r="H305" s="745"/>
      <c r="I305" s="585"/>
      <c r="J305" s="414"/>
      <c r="K305" s="332"/>
      <c r="L305" s="562"/>
      <c r="M305" s="381"/>
      <c r="N305" s="381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</row>
    <row r="306" spans="1:29" s="6" customFormat="1" ht="14" customHeight="1" x14ac:dyDescent="0.25">
      <c r="A306" s="738" t="s">
        <v>815</v>
      </c>
      <c r="B306" s="738"/>
      <c r="C306" s="738"/>
      <c r="D306" s="738"/>
      <c r="E306" s="738"/>
      <c r="F306" s="738"/>
      <c r="G306" s="738"/>
      <c r="H306" s="738"/>
      <c r="I306" s="528"/>
      <c r="J306" s="409"/>
      <c r="K306" s="314"/>
      <c r="L306" s="214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</row>
    <row r="307" spans="1:29" s="6" customFormat="1" ht="12" customHeight="1" x14ac:dyDescent="0.25">
      <c r="A307" s="95"/>
      <c r="B307" s="733" t="s">
        <v>312</v>
      </c>
      <c r="C307" s="701" t="s">
        <v>313</v>
      </c>
      <c r="D307" s="742" t="s">
        <v>314</v>
      </c>
      <c r="E307" s="743" t="s">
        <v>14</v>
      </c>
      <c r="F307" s="741" t="s">
        <v>15</v>
      </c>
      <c r="G307" s="644" t="s">
        <v>570</v>
      </c>
      <c r="H307" s="636" t="s">
        <v>593</v>
      </c>
      <c r="I307" s="737"/>
      <c r="J307" s="545"/>
      <c r="K307" s="720"/>
      <c r="L307" s="576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</row>
    <row r="308" spans="1:29" s="6" customFormat="1" ht="12" customHeight="1" x14ac:dyDescent="0.25">
      <c r="A308" s="30"/>
      <c r="B308" s="733"/>
      <c r="C308" s="701"/>
      <c r="D308" s="742"/>
      <c r="E308" s="743"/>
      <c r="F308" s="741"/>
      <c r="G308" s="644"/>
      <c r="H308" s="636"/>
      <c r="I308" s="737"/>
      <c r="J308" s="545"/>
      <c r="K308" s="582"/>
      <c r="L308" s="577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</row>
    <row r="309" spans="1:29" s="6" customFormat="1" ht="12" customHeight="1" x14ac:dyDescent="0.25">
      <c r="A309" s="30"/>
      <c r="B309" s="733" t="s">
        <v>315</v>
      </c>
      <c r="C309" s="701" t="s">
        <v>316</v>
      </c>
      <c r="D309" s="742" t="s">
        <v>314</v>
      </c>
      <c r="E309" s="743" t="s">
        <v>14</v>
      </c>
      <c r="F309" s="741" t="s">
        <v>15</v>
      </c>
      <c r="G309" s="644" t="s">
        <v>570</v>
      </c>
      <c r="H309" s="636" t="s">
        <v>593</v>
      </c>
      <c r="I309" s="737"/>
      <c r="J309" s="545"/>
      <c r="K309" s="582"/>
      <c r="L309" s="577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</row>
    <row r="310" spans="1:29" s="6" customFormat="1" ht="12" customHeight="1" x14ac:dyDescent="0.25">
      <c r="A310" s="30"/>
      <c r="B310" s="733"/>
      <c r="C310" s="701"/>
      <c r="D310" s="742"/>
      <c r="E310" s="743"/>
      <c r="F310" s="741"/>
      <c r="G310" s="644"/>
      <c r="H310" s="636"/>
      <c r="I310" s="737"/>
      <c r="J310" s="545"/>
      <c r="K310" s="582"/>
      <c r="L310" s="577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</row>
    <row r="311" spans="1:29" s="6" customFormat="1" ht="12" customHeight="1" x14ac:dyDescent="0.25">
      <c r="A311" s="30"/>
      <c r="B311" s="733" t="s">
        <v>317</v>
      </c>
      <c r="C311" s="701" t="s">
        <v>318</v>
      </c>
      <c r="D311" s="742" t="s">
        <v>314</v>
      </c>
      <c r="E311" s="743" t="s">
        <v>14</v>
      </c>
      <c r="F311" s="741" t="s">
        <v>15</v>
      </c>
      <c r="G311" s="644" t="s">
        <v>570</v>
      </c>
      <c r="H311" s="636" t="s">
        <v>593</v>
      </c>
      <c r="I311" s="737"/>
      <c r="J311" s="545"/>
      <c r="K311" s="582"/>
      <c r="L311" s="577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</row>
    <row r="312" spans="1:29" s="6" customFormat="1" ht="12" customHeight="1" x14ac:dyDescent="0.25">
      <c r="A312" s="30"/>
      <c r="B312" s="733"/>
      <c r="C312" s="701"/>
      <c r="D312" s="742"/>
      <c r="E312" s="743"/>
      <c r="F312" s="741"/>
      <c r="G312" s="644"/>
      <c r="H312" s="636"/>
      <c r="I312" s="737"/>
      <c r="J312" s="545"/>
      <c r="K312" s="582"/>
      <c r="L312" s="577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</row>
    <row r="313" spans="1:29" s="6" customFormat="1" ht="12" customHeight="1" x14ac:dyDescent="0.25">
      <c r="A313" s="30"/>
      <c r="B313" s="733" t="s">
        <v>906</v>
      </c>
      <c r="C313" s="700" t="s">
        <v>319</v>
      </c>
      <c r="D313" s="739" t="s">
        <v>314</v>
      </c>
      <c r="E313" s="740" t="s">
        <v>14</v>
      </c>
      <c r="F313" s="741" t="s">
        <v>15</v>
      </c>
      <c r="G313" s="644" t="s">
        <v>570</v>
      </c>
      <c r="H313" s="636" t="s">
        <v>593</v>
      </c>
      <c r="I313" s="737"/>
      <c r="J313" s="545"/>
      <c r="K313" s="582"/>
      <c r="L313" s="577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</row>
    <row r="314" spans="1:29" s="6" customFormat="1" ht="12" customHeight="1" x14ac:dyDescent="0.25">
      <c r="A314" s="30"/>
      <c r="B314" s="733"/>
      <c r="C314" s="700"/>
      <c r="D314" s="739"/>
      <c r="E314" s="740"/>
      <c r="F314" s="741"/>
      <c r="G314" s="644"/>
      <c r="H314" s="636"/>
      <c r="I314" s="737"/>
      <c r="J314" s="545"/>
      <c r="K314" s="717"/>
      <c r="L314" s="578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</row>
    <row r="315" spans="1:29" s="6" customFormat="1" ht="18" customHeight="1" x14ac:dyDescent="0.25">
      <c r="A315" s="30"/>
      <c r="B315" s="282" t="s">
        <v>320</v>
      </c>
      <c r="C315" s="287" t="s">
        <v>321</v>
      </c>
      <c r="D315" s="295" t="s">
        <v>314</v>
      </c>
      <c r="E315" s="296" t="s">
        <v>14</v>
      </c>
      <c r="F315" s="297" t="s">
        <v>15</v>
      </c>
      <c r="G315" s="644" t="s">
        <v>570</v>
      </c>
      <c r="H315" s="636" t="s">
        <v>593</v>
      </c>
      <c r="I315" s="530"/>
      <c r="J315" s="411"/>
      <c r="K315" s="360"/>
      <c r="L315" s="361"/>
      <c r="M315" s="19"/>
      <c r="N315" s="3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</row>
    <row r="316" spans="1:29" s="6" customFormat="1" ht="18" customHeight="1" x14ac:dyDescent="0.25">
      <c r="A316" s="31"/>
      <c r="B316" s="282" t="s">
        <v>322</v>
      </c>
      <c r="C316" s="287" t="s">
        <v>323</v>
      </c>
      <c r="D316" s="311" t="s">
        <v>324</v>
      </c>
      <c r="E316" s="312" t="s">
        <v>14</v>
      </c>
      <c r="F316" s="297" t="s">
        <v>15</v>
      </c>
      <c r="G316" s="644"/>
      <c r="H316" s="636"/>
      <c r="I316" s="530"/>
      <c r="J316" s="412"/>
      <c r="K316" s="360"/>
      <c r="L316" s="361"/>
      <c r="M316" s="19"/>
      <c r="N316" s="3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</row>
    <row r="317" spans="1:29" s="6" customFormat="1" ht="14" customHeight="1" x14ac:dyDescent="0.25">
      <c r="A317" s="738" t="s">
        <v>816</v>
      </c>
      <c r="B317" s="738"/>
      <c r="C317" s="738"/>
      <c r="D317" s="738"/>
      <c r="E317" s="738"/>
      <c r="F317" s="738"/>
      <c r="G317" s="738"/>
      <c r="H317" s="738"/>
      <c r="I317" s="528"/>
      <c r="J317" s="409"/>
      <c r="K317" s="314"/>
      <c r="L317" s="212"/>
      <c r="M317" s="19"/>
      <c r="N317" s="362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</row>
    <row r="318" spans="1:29" s="6" customFormat="1" ht="14" customHeight="1" x14ac:dyDescent="0.25">
      <c r="A318" s="152"/>
      <c r="B318" s="599" t="s">
        <v>817</v>
      </c>
      <c r="C318" s="310" t="s">
        <v>820</v>
      </c>
      <c r="D318" s="735"/>
      <c r="E318" s="594" t="s">
        <v>14</v>
      </c>
      <c r="F318" s="647" t="s">
        <v>15</v>
      </c>
      <c r="G318" s="607">
        <v>297</v>
      </c>
      <c r="H318" s="611">
        <f>G318*(1-$H$4)</f>
        <v>297</v>
      </c>
      <c r="I318" s="585">
        <f>G318/1.2</f>
        <v>247.5</v>
      </c>
      <c r="J318" s="545"/>
      <c r="K318" s="331"/>
      <c r="L318" s="560"/>
      <c r="M318" s="19"/>
      <c r="N318" s="362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</row>
    <row r="319" spans="1:29" ht="14" customHeight="1" x14ac:dyDescent="0.25">
      <c r="A319" s="30"/>
      <c r="B319" s="599"/>
      <c r="C319" s="299" t="s">
        <v>821</v>
      </c>
      <c r="D319" s="735"/>
      <c r="E319" s="594"/>
      <c r="F319" s="647"/>
      <c r="G319" s="607"/>
      <c r="H319" s="611"/>
      <c r="I319" s="585"/>
      <c r="J319" s="545"/>
      <c r="K319" s="332"/>
      <c r="L319" s="562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</row>
    <row r="320" spans="1:29" ht="14" hidden="1" customHeight="1" x14ac:dyDescent="0.25">
      <c r="A320" s="30"/>
      <c r="B320" s="599" t="s">
        <v>325</v>
      </c>
      <c r="C320" s="310" t="s">
        <v>326</v>
      </c>
      <c r="D320" s="735"/>
      <c r="E320" s="594" t="s">
        <v>14</v>
      </c>
      <c r="F320" s="647" t="s">
        <v>15</v>
      </c>
      <c r="G320" s="607">
        <v>262.8</v>
      </c>
      <c r="H320" s="611">
        <f>G320*(1-$H$4)</f>
        <v>262.8</v>
      </c>
      <c r="I320" s="585">
        <f>G320/1.2</f>
        <v>219.00000000000003</v>
      </c>
      <c r="J320" s="545"/>
      <c r="K320" s="736"/>
      <c r="L320" s="212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</row>
    <row r="321" spans="1:55" ht="14" hidden="1" customHeight="1" x14ac:dyDescent="0.25">
      <c r="A321" s="30"/>
      <c r="B321" s="599"/>
      <c r="C321" s="299" t="s">
        <v>327</v>
      </c>
      <c r="D321" s="735"/>
      <c r="E321" s="594"/>
      <c r="F321" s="647"/>
      <c r="G321" s="607"/>
      <c r="H321" s="611"/>
      <c r="I321" s="585"/>
      <c r="J321" s="545"/>
      <c r="K321" s="736"/>
      <c r="L321" s="212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</row>
    <row r="322" spans="1:55" ht="16" customHeight="1" x14ac:dyDescent="0.25">
      <c r="A322" s="30"/>
      <c r="B322" s="733" t="s">
        <v>328</v>
      </c>
      <c r="C322" s="59" t="s">
        <v>329</v>
      </c>
      <c r="D322" s="734"/>
      <c r="E322" s="588" t="s">
        <v>14</v>
      </c>
      <c r="F322" s="656" t="s">
        <v>15</v>
      </c>
      <c r="G322" s="590">
        <v>297</v>
      </c>
      <c r="H322" s="591">
        <f>G322*(1-$H$4)</f>
        <v>297</v>
      </c>
      <c r="I322" s="585">
        <f>G322/1.2</f>
        <v>247.5</v>
      </c>
      <c r="J322" s="545"/>
      <c r="K322" s="331"/>
      <c r="L322" s="560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</row>
    <row r="323" spans="1:55" ht="16" customHeight="1" x14ac:dyDescent="0.25">
      <c r="A323" s="30"/>
      <c r="B323" s="733"/>
      <c r="C323" s="299" t="s">
        <v>330</v>
      </c>
      <c r="D323" s="734"/>
      <c r="E323" s="588"/>
      <c r="F323" s="656"/>
      <c r="G323" s="590"/>
      <c r="H323" s="591"/>
      <c r="I323" s="585"/>
      <c r="J323" s="545"/>
      <c r="K323" s="332"/>
      <c r="L323" s="562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</row>
    <row r="324" spans="1:55" ht="14" customHeight="1" x14ac:dyDescent="0.25">
      <c r="A324" s="30"/>
      <c r="B324" s="599" t="s">
        <v>331</v>
      </c>
      <c r="C324" s="310" t="s">
        <v>332</v>
      </c>
      <c r="D324" s="735"/>
      <c r="E324" s="594" t="s">
        <v>14</v>
      </c>
      <c r="F324" s="647" t="s">
        <v>15</v>
      </c>
      <c r="G324" s="607">
        <v>468</v>
      </c>
      <c r="H324" s="611">
        <f>G324*(1-$H$4)</f>
        <v>468</v>
      </c>
      <c r="I324" s="585">
        <f>G324/1.2</f>
        <v>390</v>
      </c>
      <c r="J324" s="545"/>
      <c r="K324" s="331"/>
      <c r="L324" s="560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</row>
    <row r="325" spans="1:55" ht="14" customHeight="1" x14ac:dyDescent="0.25">
      <c r="A325" s="30"/>
      <c r="B325" s="599"/>
      <c r="C325" s="299" t="s">
        <v>333</v>
      </c>
      <c r="D325" s="735"/>
      <c r="E325" s="594"/>
      <c r="F325" s="647"/>
      <c r="G325" s="607"/>
      <c r="H325" s="611"/>
      <c r="I325" s="585"/>
      <c r="J325" s="545"/>
      <c r="K325" s="332"/>
      <c r="L325" s="562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</row>
    <row r="326" spans="1:55" ht="14" customHeight="1" x14ac:dyDescent="0.25">
      <c r="A326" s="30"/>
      <c r="B326" s="733" t="s">
        <v>334</v>
      </c>
      <c r="C326" s="59" t="s">
        <v>335</v>
      </c>
      <c r="D326" s="734"/>
      <c r="E326" s="588" t="s">
        <v>14</v>
      </c>
      <c r="F326" s="656" t="s">
        <v>15</v>
      </c>
      <c r="G326" s="590">
        <v>468</v>
      </c>
      <c r="H326" s="591">
        <f>G326*(1-$H$4)</f>
        <v>468</v>
      </c>
      <c r="I326" s="585">
        <f>G326/1.2</f>
        <v>390</v>
      </c>
      <c r="J326" s="545"/>
      <c r="K326" s="331"/>
      <c r="L326" s="560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</row>
    <row r="327" spans="1:55" ht="14" customHeight="1" x14ac:dyDescent="0.25">
      <c r="A327" s="31"/>
      <c r="B327" s="733"/>
      <c r="C327" s="299" t="s">
        <v>336</v>
      </c>
      <c r="D327" s="734"/>
      <c r="E327" s="588"/>
      <c r="F327" s="656"/>
      <c r="G327" s="590"/>
      <c r="H327" s="591"/>
      <c r="I327" s="585"/>
      <c r="J327" s="545"/>
      <c r="K327" s="332"/>
      <c r="L327" s="562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</row>
    <row r="328" spans="1:55" ht="15" customHeight="1" x14ac:dyDescent="0.25">
      <c r="A328" s="729" t="s">
        <v>62</v>
      </c>
      <c r="B328" s="729"/>
      <c r="C328" s="729"/>
      <c r="D328" s="729"/>
      <c r="E328" s="729"/>
      <c r="F328" s="729"/>
      <c r="G328" s="729"/>
      <c r="H328" s="729"/>
      <c r="I328" s="528"/>
      <c r="L328" s="214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</row>
    <row r="329" spans="1:55" ht="21.5" customHeight="1" x14ac:dyDescent="0.25">
      <c r="A329" s="730"/>
      <c r="B329" s="730"/>
      <c r="C329" s="730"/>
      <c r="D329" s="730"/>
      <c r="E329" s="730"/>
      <c r="F329" s="730"/>
      <c r="G329" s="730"/>
      <c r="H329" s="730"/>
      <c r="I329" s="528"/>
      <c r="L329" s="214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</row>
    <row r="330" spans="1:55" ht="25" hidden="1" customHeight="1" x14ac:dyDescent="0.25">
      <c r="A330" s="40" t="s">
        <v>2</v>
      </c>
      <c r="B330" s="40" t="s">
        <v>44</v>
      </c>
      <c r="C330" s="40" t="s">
        <v>4</v>
      </c>
      <c r="D330" s="41" t="s">
        <v>45</v>
      </c>
      <c r="E330" s="42" t="s">
        <v>6</v>
      </c>
      <c r="F330" s="42"/>
      <c r="G330" s="40" t="s">
        <v>46</v>
      </c>
      <c r="H330" s="76" t="s">
        <v>47</v>
      </c>
      <c r="I330" s="531"/>
      <c r="L330" s="214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</row>
    <row r="331" spans="1:55" s="97" customFormat="1" ht="24.5" customHeight="1" x14ac:dyDescent="0.25">
      <c r="A331" s="731" t="s">
        <v>684</v>
      </c>
      <c r="B331" s="731"/>
      <c r="C331" s="731"/>
      <c r="D331" s="731"/>
      <c r="E331" s="731"/>
      <c r="F331" s="731"/>
      <c r="G331" s="731"/>
      <c r="H331" s="731"/>
      <c r="I331" s="528"/>
      <c r="J331" s="414"/>
      <c r="K331" s="579" t="s">
        <v>891</v>
      </c>
      <c r="L331" s="579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98"/>
      <c r="AQ331" s="98"/>
      <c r="AR331" s="98"/>
      <c r="AS331" s="98"/>
      <c r="AT331" s="98"/>
      <c r="AU331" s="98"/>
      <c r="AV331" s="98"/>
      <c r="AW331" s="98"/>
      <c r="AX331" s="98"/>
      <c r="AY331" s="98"/>
      <c r="AZ331" s="98"/>
      <c r="BA331" s="98"/>
      <c r="BB331" s="98"/>
      <c r="BC331" s="98"/>
    </row>
    <row r="332" spans="1:55" ht="18" customHeight="1" x14ac:dyDescent="0.25">
      <c r="A332" s="732" t="s">
        <v>337</v>
      </c>
      <c r="B332" s="732"/>
      <c r="C332" s="732"/>
      <c r="D332" s="732"/>
      <c r="E332" s="732"/>
      <c r="F332" s="732"/>
      <c r="G332" s="732"/>
      <c r="H332" s="732"/>
      <c r="I332" s="528"/>
      <c r="J332" s="409"/>
      <c r="K332" s="580"/>
      <c r="L332" s="580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</row>
    <row r="333" spans="1:55" ht="22" customHeight="1" x14ac:dyDescent="0.25">
      <c r="A333" s="96"/>
      <c r="B333" s="79" t="s">
        <v>338</v>
      </c>
      <c r="C333" s="99" t="s">
        <v>339</v>
      </c>
      <c r="D333" s="269" t="s">
        <v>28</v>
      </c>
      <c r="E333" s="270" t="s">
        <v>14</v>
      </c>
      <c r="F333" s="271" t="s">
        <v>15</v>
      </c>
      <c r="G333" s="507">
        <v>468.6</v>
      </c>
      <c r="H333" s="513">
        <f t="shared" ref="H333:H339" si="21">G333*(1-$H$4)</f>
        <v>468.6</v>
      </c>
      <c r="I333" s="529">
        <f t="shared" ref="I333:I339" si="22">G333/1.2</f>
        <v>390.50000000000006</v>
      </c>
      <c r="K333" s="363"/>
      <c r="L333" s="560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</row>
    <row r="334" spans="1:55" ht="22" customHeight="1" x14ac:dyDescent="0.25">
      <c r="A334" s="96"/>
      <c r="B334" s="79" t="s">
        <v>340</v>
      </c>
      <c r="C334" s="99" t="s">
        <v>341</v>
      </c>
      <c r="D334" s="269" t="s">
        <v>28</v>
      </c>
      <c r="E334" s="270" t="s">
        <v>14</v>
      </c>
      <c r="F334" s="271" t="s">
        <v>15</v>
      </c>
      <c r="G334" s="507">
        <v>496.5</v>
      </c>
      <c r="H334" s="513">
        <f t="shared" si="21"/>
        <v>496.5</v>
      </c>
      <c r="I334" s="529">
        <f t="shared" si="22"/>
        <v>413.75</v>
      </c>
      <c r="J334" s="409"/>
      <c r="K334" s="294"/>
      <c r="L334" s="561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</row>
    <row r="335" spans="1:55" s="6" customFormat="1" ht="22" customHeight="1" x14ac:dyDescent="0.25">
      <c r="A335" s="30"/>
      <c r="B335" s="79" t="s">
        <v>342</v>
      </c>
      <c r="C335" s="99" t="s">
        <v>343</v>
      </c>
      <c r="D335" s="269" t="s">
        <v>28</v>
      </c>
      <c r="E335" s="270" t="s">
        <v>14</v>
      </c>
      <c r="F335" s="271" t="s">
        <v>15</v>
      </c>
      <c r="G335" s="507">
        <v>628.79999999999995</v>
      </c>
      <c r="H335" s="513">
        <f t="shared" si="21"/>
        <v>628.79999999999995</v>
      </c>
      <c r="I335" s="529">
        <f t="shared" si="22"/>
        <v>524</v>
      </c>
      <c r="J335" s="409"/>
      <c r="K335" s="294"/>
      <c r="L335" s="561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</row>
    <row r="336" spans="1:55" s="6" customFormat="1" ht="22" customHeight="1" x14ac:dyDescent="0.25">
      <c r="A336" s="30"/>
      <c r="B336" s="79" t="s">
        <v>344</v>
      </c>
      <c r="C336" s="99" t="s">
        <v>345</v>
      </c>
      <c r="D336" s="269" t="s">
        <v>28</v>
      </c>
      <c r="E336" s="270" t="s">
        <v>14</v>
      </c>
      <c r="F336" s="271" t="s">
        <v>15</v>
      </c>
      <c r="G336" s="507">
        <v>818.4</v>
      </c>
      <c r="H336" s="513">
        <f t="shared" si="21"/>
        <v>818.4</v>
      </c>
      <c r="I336" s="529">
        <f t="shared" si="22"/>
        <v>682</v>
      </c>
      <c r="J336" s="409"/>
      <c r="K336" s="256"/>
      <c r="L336" s="561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</row>
    <row r="337" spans="1:29" s="6" customFormat="1" ht="22" customHeight="1" x14ac:dyDescent="0.25">
      <c r="A337" s="30"/>
      <c r="B337" s="79" t="s">
        <v>346</v>
      </c>
      <c r="C337" s="99" t="s">
        <v>347</v>
      </c>
      <c r="D337" s="269" t="s">
        <v>28</v>
      </c>
      <c r="E337" s="270" t="s">
        <v>14</v>
      </c>
      <c r="F337" s="271" t="s">
        <v>15</v>
      </c>
      <c r="G337" s="507">
        <v>982.5</v>
      </c>
      <c r="H337" s="513">
        <f t="shared" si="21"/>
        <v>982.5</v>
      </c>
      <c r="I337" s="529">
        <f t="shared" si="22"/>
        <v>818.75</v>
      </c>
      <c r="J337" s="409"/>
      <c r="K337" s="256"/>
      <c r="L337" s="561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</row>
    <row r="338" spans="1:29" s="6" customFormat="1" ht="22" customHeight="1" x14ac:dyDescent="0.25">
      <c r="A338" s="30"/>
      <c r="B338" s="79" t="s">
        <v>348</v>
      </c>
      <c r="C338" s="99" t="s">
        <v>349</v>
      </c>
      <c r="D338" s="269" t="s">
        <v>28</v>
      </c>
      <c r="E338" s="270" t="s">
        <v>14</v>
      </c>
      <c r="F338" s="271" t="s">
        <v>15</v>
      </c>
      <c r="G338" s="507">
        <v>1184.4000000000001</v>
      </c>
      <c r="H338" s="513">
        <f t="shared" si="21"/>
        <v>1184.4000000000001</v>
      </c>
      <c r="I338" s="529">
        <f t="shared" si="22"/>
        <v>987.00000000000011</v>
      </c>
      <c r="J338" s="409"/>
      <c r="K338" s="256"/>
      <c r="L338" s="561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</row>
    <row r="339" spans="1:29" s="6" customFormat="1" ht="22" customHeight="1" x14ac:dyDescent="0.25">
      <c r="A339" s="31"/>
      <c r="B339" s="81" t="s">
        <v>350</v>
      </c>
      <c r="C339" s="100" t="s">
        <v>351</v>
      </c>
      <c r="D339" s="268" t="s">
        <v>28</v>
      </c>
      <c r="E339" s="257" t="s">
        <v>14</v>
      </c>
      <c r="F339" s="258" t="s">
        <v>15</v>
      </c>
      <c r="G339" s="507">
        <v>1344.6</v>
      </c>
      <c r="H339" s="514">
        <f t="shared" si="21"/>
        <v>1344.6</v>
      </c>
      <c r="I339" s="529">
        <f t="shared" si="22"/>
        <v>1120.5</v>
      </c>
      <c r="J339" s="409"/>
      <c r="K339" s="364"/>
      <c r="L339" s="562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</row>
    <row r="340" spans="1:29" s="6" customFormat="1" ht="2.15" customHeight="1" x14ac:dyDescent="0.25">
      <c r="A340" s="691"/>
      <c r="B340" s="691"/>
      <c r="C340" s="691"/>
      <c r="D340" s="691"/>
      <c r="E340" s="691"/>
      <c r="F340" s="691"/>
      <c r="G340" s="691"/>
      <c r="H340" s="691"/>
      <c r="I340" s="528"/>
      <c r="J340" s="414"/>
      <c r="K340" s="3"/>
      <c r="L340" s="214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</row>
    <row r="341" spans="1:29" s="6" customFormat="1" ht="22" customHeight="1" x14ac:dyDescent="0.25">
      <c r="A341" s="96"/>
      <c r="B341" s="79" t="s">
        <v>677</v>
      </c>
      <c r="C341" s="99" t="s">
        <v>680</v>
      </c>
      <c r="D341" s="295" t="s">
        <v>20</v>
      </c>
      <c r="E341" s="296" t="s">
        <v>14</v>
      </c>
      <c r="F341" s="180" t="s">
        <v>19</v>
      </c>
      <c r="G341" s="515">
        <v>1416</v>
      </c>
      <c r="H341" s="516">
        <f t="shared" ref="H341:H343" si="23">G341*(1-$H$4)</f>
        <v>1416</v>
      </c>
      <c r="I341" s="529">
        <f t="shared" ref="I341:I343" si="24">G341/1.2</f>
        <v>1180</v>
      </c>
      <c r="J341" s="409"/>
      <c r="K341" s="366"/>
      <c r="L341" s="560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</row>
    <row r="342" spans="1:29" s="6" customFormat="1" ht="22" customHeight="1" x14ac:dyDescent="0.25">
      <c r="A342" s="30"/>
      <c r="B342" s="79" t="s">
        <v>678</v>
      </c>
      <c r="C342" s="99" t="s">
        <v>681</v>
      </c>
      <c r="D342" s="295" t="s">
        <v>20</v>
      </c>
      <c r="E342" s="296" t="s">
        <v>14</v>
      </c>
      <c r="F342" s="180" t="s">
        <v>19</v>
      </c>
      <c r="G342" s="515">
        <v>1644</v>
      </c>
      <c r="H342" s="516">
        <f t="shared" si="23"/>
        <v>1644</v>
      </c>
      <c r="I342" s="529">
        <f t="shared" si="24"/>
        <v>1370</v>
      </c>
      <c r="J342" s="409"/>
      <c r="K342" s="294"/>
      <c r="L342" s="561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</row>
    <row r="343" spans="1:29" s="6" customFormat="1" ht="22" customHeight="1" x14ac:dyDescent="0.25">
      <c r="A343" s="30"/>
      <c r="B343" s="79" t="s">
        <v>679</v>
      </c>
      <c r="C343" s="99" t="s">
        <v>682</v>
      </c>
      <c r="D343" s="295" t="s">
        <v>20</v>
      </c>
      <c r="E343" s="296" t="s">
        <v>14</v>
      </c>
      <c r="F343" s="180" t="s">
        <v>19</v>
      </c>
      <c r="G343" s="515">
        <v>2412</v>
      </c>
      <c r="H343" s="516">
        <f t="shared" si="23"/>
        <v>2412</v>
      </c>
      <c r="I343" s="529">
        <f t="shared" si="24"/>
        <v>2010</v>
      </c>
      <c r="J343" s="409"/>
      <c r="K343" s="364"/>
      <c r="L343" s="562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</row>
    <row r="344" spans="1:29" s="6" customFormat="1" ht="2.15" customHeight="1" x14ac:dyDescent="0.25">
      <c r="A344" s="691"/>
      <c r="B344" s="691"/>
      <c r="C344" s="691"/>
      <c r="D344" s="691"/>
      <c r="E344" s="691"/>
      <c r="F344" s="691"/>
      <c r="G344" s="691"/>
      <c r="H344" s="691"/>
      <c r="I344" s="528"/>
      <c r="J344" s="414"/>
      <c r="K344" s="3"/>
      <c r="L344" s="214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</row>
    <row r="345" spans="1:29" s="6" customFormat="1" ht="22.5" customHeight="1" x14ac:dyDescent="0.25">
      <c r="A345" s="692" t="s">
        <v>733</v>
      </c>
      <c r="B345" s="692"/>
      <c r="C345" s="692"/>
      <c r="D345" s="692"/>
      <c r="E345" s="692"/>
      <c r="F345" s="692"/>
      <c r="G345" s="692"/>
      <c r="H345" s="692"/>
      <c r="I345" s="528"/>
      <c r="J345" s="414"/>
      <c r="K345" s="3"/>
      <c r="L345" s="214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</row>
    <row r="346" spans="1:29" s="6" customFormat="1" ht="25" customHeight="1" x14ac:dyDescent="0.25">
      <c r="A346" s="693" t="s">
        <v>352</v>
      </c>
      <c r="B346" s="693"/>
      <c r="C346" s="693"/>
      <c r="D346" s="693"/>
      <c r="E346" s="693"/>
      <c r="F346" s="693"/>
      <c r="G346" s="693"/>
      <c r="H346" s="693"/>
      <c r="I346" s="528"/>
      <c r="J346" s="414"/>
      <c r="K346" s="3"/>
      <c r="L346" s="214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</row>
    <row r="347" spans="1:29" s="6" customFormat="1" ht="28" customHeight="1" x14ac:dyDescent="0.25">
      <c r="A347" s="101"/>
      <c r="B347" s="592" t="s">
        <v>353</v>
      </c>
      <c r="C347" s="310" t="s">
        <v>734</v>
      </c>
      <c r="D347" s="274" t="s">
        <v>28</v>
      </c>
      <c r="E347" s="275" t="s">
        <v>14</v>
      </c>
      <c r="F347" s="276" t="s">
        <v>15</v>
      </c>
      <c r="G347" s="517">
        <v>699</v>
      </c>
      <c r="H347" s="520">
        <f t="shared" ref="H347:H353" si="25">G347*(1-$H$4)</f>
        <v>699</v>
      </c>
      <c r="I347" s="529">
        <f t="shared" ref="I347:I353" si="26">G347/1.2</f>
        <v>582.5</v>
      </c>
      <c r="J347" s="409"/>
      <c r="K347" s="366"/>
      <c r="L347" s="560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</row>
    <row r="348" spans="1:29" s="6" customFormat="1" ht="14.25" customHeight="1" x14ac:dyDescent="0.25">
      <c r="A348" s="30"/>
      <c r="B348" s="592"/>
      <c r="C348" s="299" t="s">
        <v>781</v>
      </c>
      <c r="D348" s="177" t="s">
        <v>20</v>
      </c>
      <c r="E348" s="178" t="s">
        <v>14</v>
      </c>
      <c r="F348" s="179" t="s">
        <v>19</v>
      </c>
      <c r="G348" s="518">
        <f>636+G341</f>
        <v>2052</v>
      </c>
      <c r="H348" s="521">
        <f t="shared" si="25"/>
        <v>2052</v>
      </c>
      <c r="I348" s="529">
        <f t="shared" si="26"/>
        <v>1710</v>
      </c>
      <c r="J348" s="409"/>
      <c r="K348" s="294"/>
      <c r="L348" s="561"/>
      <c r="M348" s="384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</row>
    <row r="349" spans="1:29" s="6" customFormat="1" ht="28" customHeight="1" x14ac:dyDescent="0.25">
      <c r="A349" s="30"/>
      <c r="B349" s="592" t="s">
        <v>354</v>
      </c>
      <c r="C349" s="310" t="s">
        <v>735</v>
      </c>
      <c r="D349" s="274" t="s">
        <v>28</v>
      </c>
      <c r="E349" s="275" t="s">
        <v>14</v>
      </c>
      <c r="F349" s="276" t="s">
        <v>15</v>
      </c>
      <c r="G349" s="519">
        <v>838.5</v>
      </c>
      <c r="H349" s="522">
        <f t="shared" si="25"/>
        <v>838.5</v>
      </c>
      <c r="I349" s="529">
        <f t="shared" si="26"/>
        <v>698.75</v>
      </c>
      <c r="J349" s="409"/>
      <c r="K349" s="294"/>
      <c r="L349" s="561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</row>
    <row r="350" spans="1:29" s="6" customFormat="1" ht="15.75" customHeight="1" x14ac:dyDescent="0.25">
      <c r="A350" s="30"/>
      <c r="B350" s="592"/>
      <c r="C350" s="299" t="s">
        <v>781</v>
      </c>
      <c r="D350" s="177" t="s">
        <v>20</v>
      </c>
      <c r="E350" s="178" t="s">
        <v>14</v>
      </c>
      <c r="F350" s="179" t="s">
        <v>19</v>
      </c>
      <c r="G350" s="518">
        <f>636+G342</f>
        <v>2280</v>
      </c>
      <c r="H350" s="521">
        <f t="shared" si="25"/>
        <v>2280</v>
      </c>
      <c r="I350" s="529">
        <f t="shared" si="26"/>
        <v>1900</v>
      </c>
      <c r="J350" s="409"/>
      <c r="K350" s="294"/>
      <c r="L350" s="561"/>
      <c r="M350" s="384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</row>
    <row r="351" spans="1:29" ht="28" customHeight="1" x14ac:dyDescent="0.25">
      <c r="A351" s="30"/>
      <c r="B351" s="592" t="s">
        <v>355</v>
      </c>
      <c r="C351" s="310" t="s">
        <v>736</v>
      </c>
      <c r="D351" s="274" t="s">
        <v>28</v>
      </c>
      <c r="E351" s="275" t="s">
        <v>14</v>
      </c>
      <c r="F351" s="276" t="s">
        <v>15</v>
      </c>
      <c r="G351" s="519">
        <v>1024.5</v>
      </c>
      <c r="H351" s="522">
        <f t="shared" si="25"/>
        <v>1024.5</v>
      </c>
      <c r="I351" s="529">
        <f t="shared" si="26"/>
        <v>853.75</v>
      </c>
      <c r="J351" s="409"/>
      <c r="K351" s="256"/>
      <c r="L351" s="561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</row>
    <row r="352" spans="1:29" ht="15.75" customHeight="1" x14ac:dyDescent="0.25">
      <c r="A352" s="30"/>
      <c r="B352" s="592"/>
      <c r="C352" s="299" t="s">
        <v>781</v>
      </c>
      <c r="D352" s="177" t="s">
        <v>20</v>
      </c>
      <c r="E352" s="178" t="s">
        <v>14</v>
      </c>
      <c r="F352" s="179" t="s">
        <v>19</v>
      </c>
      <c r="G352" s="518">
        <f>636+G343</f>
        <v>3048</v>
      </c>
      <c r="H352" s="521">
        <f t="shared" si="25"/>
        <v>3048</v>
      </c>
      <c r="I352" s="529">
        <f t="shared" si="26"/>
        <v>2540</v>
      </c>
      <c r="J352" s="409"/>
      <c r="K352" s="294"/>
      <c r="L352" s="561"/>
      <c r="M352" s="384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</row>
    <row r="353" spans="1:55" ht="17" customHeight="1" x14ac:dyDescent="0.25">
      <c r="A353" s="30"/>
      <c r="B353" s="592" t="s">
        <v>356</v>
      </c>
      <c r="C353" s="310" t="s">
        <v>737</v>
      </c>
      <c r="D353" s="593" t="s">
        <v>28</v>
      </c>
      <c r="E353" s="594" t="s">
        <v>14</v>
      </c>
      <c r="F353" s="647" t="s">
        <v>15</v>
      </c>
      <c r="G353" s="662">
        <v>1190.4000000000001</v>
      </c>
      <c r="H353" s="663">
        <f t="shared" si="25"/>
        <v>1190.4000000000001</v>
      </c>
      <c r="I353" s="585">
        <f t="shared" si="26"/>
        <v>992.00000000000011</v>
      </c>
      <c r="J353" s="409"/>
      <c r="K353" s="256"/>
      <c r="L353" s="561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</row>
    <row r="354" spans="1:55" ht="17" customHeight="1" x14ac:dyDescent="0.25">
      <c r="A354" s="30"/>
      <c r="B354" s="592"/>
      <c r="C354" s="299" t="s">
        <v>781</v>
      </c>
      <c r="D354" s="593"/>
      <c r="E354" s="594"/>
      <c r="F354" s="647"/>
      <c r="G354" s="662"/>
      <c r="H354" s="663"/>
      <c r="I354" s="585"/>
      <c r="J354" s="409"/>
      <c r="K354" s="256"/>
      <c r="L354" s="561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</row>
    <row r="355" spans="1:55" ht="17" customHeight="1" x14ac:dyDescent="0.25">
      <c r="A355" s="30"/>
      <c r="B355" s="592" t="s">
        <v>357</v>
      </c>
      <c r="C355" s="310" t="s">
        <v>738</v>
      </c>
      <c r="D355" s="593" t="s">
        <v>28</v>
      </c>
      <c r="E355" s="594" t="s">
        <v>14</v>
      </c>
      <c r="F355" s="647" t="s">
        <v>15</v>
      </c>
      <c r="G355" s="662">
        <v>1392.6</v>
      </c>
      <c r="H355" s="663">
        <f>G355*(1-$H$4)</f>
        <v>1392.6</v>
      </c>
      <c r="I355" s="585">
        <f>G355/1.2</f>
        <v>1160.5</v>
      </c>
      <c r="J355" s="545"/>
      <c r="K355" s="698"/>
      <c r="L355" s="561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</row>
    <row r="356" spans="1:55" ht="17" customHeight="1" x14ac:dyDescent="0.25">
      <c r="A356" s="30"/>
      <c r="B356" s="592"/>
      <c r="C356" s="299" t="s">
        <v>782</v>
      </c>
      <c r="D356" s="593"/>
      <c r="E356" s="594"/>
      <c r="F356" s="647"/>
      <c r="G356" s="662"/>
      <c r="H356" s="663"/>
      <c r="I356" s="585"/>
      <c r="J356" s="545"/>
      <c r="K356" s="698"/>
      <c r="L356" s="561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</row>
    <row r="357" spans="1:55" ht="17" customHeight="1" x14ac:dyDescent="0.25">
      <c r="A357" s="30"/>
      <c r="B357" s="586" t="s">
        <v>358</v>
      </c>
      <c r="C357" s="310" t="s">
        <v>739</v>
      </c>
      <c r="D357" s="587" t="s">
        <v>28</v>
      </c>
      <c r="E357" s="588" t="s">
        <v>14</v>
      </c>
      <c r="F357" s="656" t="s">
        <v>15</v>
      </c>
      <c r="G357" s="660">
        <v>1562.4</v>
      </c>
      <c r="H357" s="661">
        <f>G357*(1-$H$4)</f>
        <v>1562.4</v>
      </c>
      <c r="I357" s="585">
        <f>G357/1.2</f>
        <v>1302.0000000000002</v>
      </c>
      <c r="J357" s="545"/>
      <c r="K357" s="724"/>
      <c r="L357" s="561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</row>
    <row r="358" spans="1:55" ht="17" customHeight="1" x14ac:dyDescent="0.25">
      <c r="A358" s="31"/>
      <c r="B358" s="586"/>
      <c r="C358" s="299" t="s">
        <v>782</v>
      </c>
      <c r="D358" s="587"/>
      <c r="E358" s="588"/>
      <c r="F358" s="656"/>
      <c r="G358" s="660"/>
      <c r="H358" s="661"/>
      <c r="I358" s="585"/>
      <c r="J358" s="545"/>
      <c r="K358" s="725"/>
      <c r="L358" s="562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</row>
    <row r="359" spans="1:55" s="12" customFormat="1" ht="2.15" customHeight="1" x14ac:dyDescent="0.25">
      <c r="A359" s="691"/>
      <c r="B359" s="691"/>
      <c r="C359" s="691"/>
      <c r="D359" s="691"/>
      <c r="E359" s="691"/>
      <c r="F359" s="691"/>
      <c r="G359" s="691"/>
      <c r="H359" s="691"/>
      <c r="I359" s="528"/>
      <c r="J359" s="414"/>
      <c r="K359" s="211"/>
      <c r="L359" s="365"/>
    </row>
    <row r="360" spans="1:55" ht="22.5" customHeight="1" x14ac:dyDescent="0.25">
      <c r="A360" s="692" t="s">
        <v>732</v>
      </c>
      <c r="B360" s="692"/>
      <c r="C360" s="692"/>
      <c r="D360" s="692"/>
      <c r="E360" s="692"/>
      <c r="F360" s="692"/>
      <c r="G360" s="692"/>
      <c r="H360" s="692"/>
      <c r="I360" s="528"/>
      <c r="K360" s="210"/>
      <c r="L360" s="220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</row>
    <row r="361" spans="1:55" ht="12.75" customHeight="1" x14ac:dyDescent="0.25">
      <c r="A361" s="693" t="s">
        <v>725</v>
      </c>
      <c r="B361" s="693"/>
      <c r="C361" s="693"/>
      <c r="D361" s="693"/>
      <c r="E361" s="693"/>
      <c r="F361" s="693"/>
      <c r="G361" s="693"/>
      <c r="H361" s="693"/>
      <c r="I361" s="528"/>
      <c r="K361" s="210"/>
      <c r="L361" s="367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</row>
    <row r="362" spans="1:55" ht="14" customHeight="1" x14ac:dyDescent="0.25">
      <c r="A362" s="30"/>
      <c r="B362" s="592" t="s">
        <v>359</v>
      </c>
      <c r="C362" s="310" t="s">
        <v>726</v>
      </c>
      <c r="D362" s="587" t="s">
        <v>28</v>
      </c>
      <c r="E362" s="588" t="s">
        <v>14</v>
      </c>
      <c r="F362" s="656" t="s">
        <v>15</v>
      </c>
      <c r="G362" s="712">
        <v>2634</v>
      </c>
      <c r="H362" s="611">
        <f>G362*(1-$H$4)</f>
        <v>2634</v>
      </c>
      <c r="I362" s="585">
        <f>G362/1.2</f>
        <v>2195</v>
      </c>
      <c r="J362" s="546"/>
      <c r="K362" s="625"/>
      <c r="L362" s="547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</row>
    <row r="363" spans="1:55" ht="14" customHeight="1" x14ac:dyDescent="0.25">
      <c r="A363" s="30"/>
      <c r="B363" s="592"/>
      <c r="C363" s="299" t="s">
        <v>783</v>
      </c>
      <c r="D363" s="587"/>
      <c r="E363" s="588"/>
      <c r="F363" s="656"/>
      <c r="G363" s="712"/>
      <c r="H363" s="611"/>
      <c r="I363" s="585"/>
      <c r="J363" s="546"/>
      <c r="K363" s="581"/>
      <c r="L363" s="57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</row>
    <row r="364" spans="1:55" ht="14" customHeight="1" x14ac:dyDescent="0.25">
      <c r="A364" s="30"/>
      <c r="B364" s="592" t="s">
        <v>360</v>
      </c>
      <c r="C364" s="310" t="s">
        <v>727</v>
      </c>
      <c r="D364" s="587" t="s">
        <v>28</v>
      </c>
      <c r="E364" s="588" t="s">
        <v>14</v>
      </c>
      <c r="F364" s="656" t="s">
        <v>15</v>
      </c>
      <c r="G364" s="712">
        <v>2946</v>
      </c>
      <c r="H364" s="611">
        <f>G364*(1-$H$4)</f>
        <v>2946</v>
      </c>
      <c r="I364" s="585">
        <f>G364/1.2</f>
        <v>2455</v>
      </c>
      <c r="J364" s="546"/>
      <c r="K364" s="581"/>
      <c r="L364" s="57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</row>
    <row r="365" spans="1:55" ht="14" customHeight="1" x14ac:dyDescent="0.25">
      <c r="A365" s="30"/>
      <c r="B365" s="592"/>
      <c r="C365" s="299" t="s">
        <v>783</v>
      </c>
      <c r="D365" s="587"/>
      <c r="E365" s="588"/>
      <c r="F365" s="656"/>
      <c r="G365" s="712"/>
      <c r="H365" s="611"/>
      <c r="I365" s="585"/>
      <c r="J365" s="546"/>
      <c r="K365" s="581"/>
      <c r="L365" s="57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</row>
    <row r="366" spans="1:55" ht="14" customHeight="1" x14ac:dyDescent="0.25">
      <c r="A366" s="30"/>
      <c r="B366" s="592" t="s">
        <v>361</v>
      </c>
      <c r="C366" s="310" t="s">
        <v>728</v>
      </c>
      <c r="D366" s="587" t="s">
        <v>28</v>
      </c>
      <c r="E366" s="588" t="s">
        <v>14</v>
      </c>
      <c r="F366" s="656" t="s">
        <v>15</v>
      </c>
      <c r="G366" s="712">
        <v>4434</v>
      </c>
      <c r="H366" s="611">
        <f>G366*(1-$H$4)</f>
        <v>4434</v>
      </c>
      <c r="I366" s="585">
        <f>G366/1.2</f>
        <v>3695</v>
      </c>
      <c r="J366" s="545"/>
      <c r="K366" s="581"/>
      <c r="L366" s="57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</row>
    <row r="367" spans="1:55" ht="14" customHeight="1" x14ac:dyDescent="0.25">
      <c r="A367" s="30"/>
      <c r="B367" s="592"/>
      <c r="C367" s="299" t="s">
        <v>784</v>
      </c>
      <c r="D367" s="587"/>
      <c r="E367" s="588"/>
      <c r="F367" s="656"/>
      <c r="G367" s="712"/>
      <c r="H367" s="611"/>
      <c r="I367" s="585"/>
      <c r="J367" s="545"/>
      <c r="K367" s="581"/>
      <c r="L367" s="57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</row>
    <row r="368" spans="1:55" ht="14" customHeight="1" x14ac:dyDescent="0.25">
      <c r="A368" s="30"/>
      <c r="B368" s="592" t="s">
        <v>362</v>
      </c>
      <c r="C368" s="310" t="s">
        <v>729</v>
      </c>
      <c r="D368" s="587" t="s">
        <v>28</v>
      </c>
      <c r="E368" s="588" t="s">
        <v>14</v>
      </c>
      <c r="F368" s="656" t="s">
        <v>15</v>
      </c>
      <c r="G368" s="712">
        <v>6234</v>
      </c>
      <c r="H368" s="611">
        <f>G368*(1-$H$4)</f>
        <v>6234</v>
      </c>
      <c r="I368" s="585">
        <f>G368/1.2</f>
        <v>5195</v>
      </c>
      <c r="J368" s="545"/>
      <c r="K368" s="581"/>
      <c r="L368" s="57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</row>
    <row r="369" spans="1:55" ht="14" customHeight="1" x14ac:dyDescent="0.25">
      <c r="A369" s="30"/>
      <c r="B369" s="592"/>
      <c r="C369" s="299" t="s">
        <v>784</v>
      </c>
      <c r="D369" s="587"/>
      <c r="E369" s="588"/>
      <c r="F369" s="656"/>
      <c r="G369" s="712"/>
      <c r="H369" s="611"/>
      <c r="I369" s="585"/>
      <c r="J369" s="545"/>
      <c r="K369" s="581"/>
      <c r="L369" s="57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</row>
    <row r="370" spans="1:55" ht="14" customHeight="1" x14ac:dyDescent="0.25">
      <c r="A370" s="30"/>
      <c r="B370" s="592" t="s">
        <v>363</v>
      </c>
      <c r="C370" s="310" t="s">
        <v>730</v>
      </c>
      <c r="D370" s="587" t="s">
        <v>28</v>
      </c>
      <c r="E370" s="588" t="s">
        <v>14</v>
      </c>
      <c r="F370" s="656" t="s">
        <v>15</v>
      </c>
      <c r="G370" s="712">
        <v>6786</v>
      </c>
      <c r="H370" s="611">
        <f>G370*(1-$H$4)</f>
        <v>6786</v>
      </c>
      <c r="I370" s="585">
        <f>G370/1.2</f>
        <v>5655</v>
      </c>
      <c r="J370" s="545"/>
      <c r="K370" s="581"/>
      <c r="L370" s="57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</row>
    <row r="371" spans="1:55" ht="14" customHeight="1" x14ac:dyDescent="0.25">
      <c r="A371" s="30"/>
      <c r="B371" s="592"/>
      <c r="C371" s="299" t="s">
        <v>784</v>
      </c>
      <c r="D371" s="587"/>
      <c r="E371" s="588"/>
      <c r="F371" s="656"/>
      <c r="G371" s="712"/>
      <c r="H371" s="611"/>
      <c r="I371" s="585"/>
      <c r="J371" s="545"/>
      <c r="K371" s="581"/>
      <c r="L371" s="57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</row>
    <row r="372" spans="1:55" ht="14" customHeight="1" x14ac:dyDescent="0.25">
      <c r="A372" s="30"/>
      <c r="B372" s="592" t="s">
        <v>364</v>
      </c>
      <c r="C372" s="310" t="s">
        <v>731</v>
      </c>
      <c r="D372" s="675" t="s">
        <v>18</v>
      </c>
      <c r="E372" s="676" t="s">
        <v>14</v>
      </c>
      <c r="F372" s="677" t="s">
        <v>15</v>
      </c>
      <c r="G372" s="712">
        <v>8656</v>
      </c>
      <c r="H372" s="611">
        <f>G372*(1-$H$4)</f>
        <v>8656</v>
      </c>
      <c r="I372" s="585">
        <f>G372/1.2</f>
        <v>7213.3333333333339</v>
      </c>
      <c r="J372" s="545"/>
      <c r="K372" s="728"/>
      <c r="L372" s="57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</row>
    <row r="373" spans="1:55" ht="14" customHeight="1" x14ac:dyDescent="0.25">
      <c r="A373" s="30"/>
      <c r="B373" s="592"/>
      <c r="C373" s="299" t="s">
        <v>785</v>
      </c>
      <c r="D373" s="675"/>
      <c r="E373" s="676"/>
      <c r="F373" s="677"/>
      <c r="G373" s="712"/>
      <c r="H373" s="611"/>
      <c r="I373" s="585"/>
      <c r="J373" s="545"/>
      <c r="K373" s="728"/>
      <c r="L373" s="57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</row>
    <row r="374" spans="1:55" s="12" customFormat="1" ht="14" customHeight="1" x14ac:dyDescent="0.25">
      <c r="A374" s="30"/>
      <c r="B374" s="592" t="s">
        <v>365</v>
      </c>
      <c r="C374" s="310" t="s">
        <v>786</v>
      </c>
      <c r="D374" s="675" t="s">
        <v>18</v>
      </c>
      <c r="E374" s="676" t="s">
        <v>14</v>
      </c>
      <c r="F374" s="677" t="s">
        <v>15</v>
      </c>
      <c r="G374" s="712">
        <v>9336</v>
      </c>
      <c r="H374" s="611">
        <f>G374*(1-$H$4)</f>
        <v>9336</v>
      </c>
      <c r="I374" s="585">
        <f>G374/1.2</f>
        <v>7780</v>
      </c>
      <c r="J374" s="669"/>
      <c r="K374" s="726"/>
      <c r="L374" s="572"/>
    </row>
    <row r="375" spans="1:55" ht="14" customHeight="1" x14ac:dyDescent="0.25">
      <c r="A375" s="31"/>
      <c r="B375" s="592"/>
      <c r="C375" s="299" t="s">
        <v>787</v>
      </c>
      <c r="D375" s="675"/>
      <c r="E375" s="676"/>
      <c r="F375" s="677"/>
      <c r="G375" s="712"/>
      <c r="H375" s="611"/>
      <c r="I375" s="585"/>
      <c r="J375" s="669"/>
      <c r="K375" s="727"/>
      <c r="L375" s="548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</row>
    <row r="376" spans="1:55" ht="2.15" customHeight="1" x14ac:dyDescent="0.25">
      <c r="A376" s="691"/>
      <c r="B376" s="691"/>
      <c r="C376" s="691"/>
      <c r="D376" s="691"/>
      <c r="E376" s="691"/>
      <c r="F376" s="691"/>
      <c r="G376" s="691"/>
      <c r="H376" s="691"/>
      <c r="I376" s="528"/>
      <c r="K376" s="211"/>
      <c r="L376" s="214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</row>
    <row r="377" spans="1:55" ht="22.5" customHeight="1" x14ac:dyDescent="0.25">
      <c r="A377" s="692" t="s">
        <v>366</v>
      </c>
      <c r="B377" s="692"/>
      <c r="C377" s="692"/>
      <c r="D377" s="692"/>
      <c r="E377" s="692"/>
      <c r="F377" s="692"/>
      <c r="G377" s="692"/>
      <c r="H377" s="692"/>
      <c r="I377" s="528"/>
      <c r="K377" s="211"/>
      <c r="L377" s="213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</row>
    <row r="378" spans="1:55" ht="26.15" customHeight="1" x14ac:dyDescent="0.25">
      <c r="A378" s="693" t="s">
        <v>367</v>
      </c>
      <c r="B378" s="693"/>
      <c r="C378" s="693"/>
      <c r="D378" s="693"/>
      <c r="E378" s="693"/>
      <c r="F378" s="693"/>
      <c r="G378" s="693"/>
      <c r="H378" s="693"/>
      <c r="I378" s="528"/>
      <c r="K378" s="211"/>
      <c r="L378" s="368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</row>
    <row r="379" spans="1:55" ht="14" customHeight="1" x14ac:dyDescent="0.25">
      <c r="A379" s="30"/>
      <c r="B379" s="592" t="s">
        <v>368</v>
      </c>
      <c r="C379" s="701" t="s">
        <v>369</v>
      </c>
      <c r="D379" s="675" t="s">
        <v>18</v>
      </c>
      <c r="E379" s="676" t="s">
        <v>14</v>
      </c>
      <c r="F379" s="677" t="s">
        <v>15</v>
      </c>
      <c r="G379" s="712">
        <v>2436</v>
      </c>
      <c r="H379" s="690">
        <f>G379*(1-$H$4)</f>
        <v>2436</v>
      </c>
      <c r="I379" s="585">
        <f>G379/1.2</f>
        <v>2030</v>
      </c>
      <c r="J379" s="545"/>
      <c r="K379" s="369"/>
      <c r="L379" s="560"/>
      <c r="M379" s="380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</row>
    <row r="380" spans="1:55" ht="14" customHeight="1" x14ac:dyDescent="0.25">
      <c r="A380" s="30"/>
      <c r="B380" s="592"/>
      <c r="C380" s="701"/>
      <c r="D380" s="675"/>
      <c r="E380" s="676"/>
      <c r="F380" s="677"/>
      <c r="G380" s="712"/>
      <c r="H380" s="690"/>
      <c r="I380" s="585"/>
      <c r="J380" s="545"/>
      <c r="K380" s="350"/>
      <c r="L380" s="561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</row>
    <row r="381" spans="1:55" ht="14" customHeight="1" x14ac:dyDescent="0.25">
      <c r="A381" s="30"/>
      <c r="B381" s="592" t="s">
        <v>370</v>
      </c>
      <c r="C381" s="701" t="s">
        <v>371</v>
      </c>
      <c r="D381" s="675" t="s">
        <v>18</v>
      </c>
      <c r="E381" s="676" t="s">
        <v>14</v>
      </c>
      <c r="F381" s="677" t="s">
        <v>15</v>
      </c>
      <c r="G381" s="712">
        <v>4164</v>
      </c>
      <c r="H381" s="690">
        <f>G381*(1-$H$4)</f>
        <v>4164</v>
      </c>
      <c r="I381" s="585">
        <f>G381/1.2</f>
        <v>3470</v>
      </c>
      <c r="J381" s="545"/>
      <c r="K381" s="724"/>
      <c r="L381" s="561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</row>
    <row r="382" spans="1:55" ht="14" customHeight="1" x14ac:dyDescent="0.25">
      <c r="A382" s="30"/>
      <c r="B382" s="592"/>
      <c r="C382" s="701"/>
      <c r="D382" s="675"/>
      <c r="E382" s="676"/>
      <c r="F382" s="677"/>
      <c r="G382" s="712"/>
      <c r="H382" s="690"/>
      <c r="I382" s="585"/>
      <c r="J382" s="545"/>
      <c r="K382" s="724"/>
      <c r="L382" s="561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</row>
    <row r="383" spans="1:55" ht="14" customHeight="1" x14ac:dyDescent="0.25">
      <c r="A383" s="30"/>
      <c r="B383" s="592" t="s">
        <v>372</v>
      </c>
      <c r="C383" s="701" t="s">
        <v>373</v>
      </c>
      <c r="D383" s="675" t="s">
        <v>18</v>
      </c>
      <c r="E383" s="676" t="s">
        <v>14</v>
      </c>
      <c r="F383" s="677" t="s">
        <v>15</v>
      </c>
      <c r="G383" s="712">
        <v>4599</v>
      </c>
      <c r="H383" s="690">
        <f>G383*(1-$H$4)</f>
        <v>4599</v>
      </c>
      <c r="I383" s="585">
        <f>G383/1.2</f>
        <v>3832.5</v>
      </c>
      <c r="J383" s="545"/>
      <c r="K383" s="724"/>
      <c r="L383" s="561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</row>
    <row r="384" spans="1:55" ht="14" customHeight="1" x14ac:dyDescent="0.25">
      <c r="A384" s="30"/>
      <c r="B384" s="592"/>
      <c r="C384" s="701"/>
      <c r="D384" s="675"/>
      <c r="E384" s="676"/>
      <c r="F384" s="677"/>
      <c r="G384" s="712"/>
      <c r="H384" s="690"/>
      <c r="I384" s="585"/>
      <c r="J384" s="545"/>
      <c r="K384" s="724"/>
      <c r="L384" s="561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</row>
    <row r="385" spans="1:55" ht="14" customHeight="1" x14ac:dyDescent="0.25">
      <c r="A385" s="30"/>
      <c r="B385" s="592" t="s">
        <v>374</v>
      </c>
      <c r="C385" s="701" t="s">
        <v>375</v>
      </c>
      <c r="D385" s="675" t="s">
        <v>18</v>
      </c>
      <c r="E385" s="676" t="s">
        <v>14</v>
      </c>
      <c r="F385" s="677" t="s">
        <v>15</v>
      </c>
      <c r="G385" s="712">
        <v>5265</v>
      </c>
      <c r="H385" s="690">
        <f>G385*(1-$H$4)</f>
        <v>5265</v>
      </c>
      <c r="I385" s="585">
        <f>G385/1.2</f>
        <v>4387.5</v>
      </c>
      <c r="J385" s="545"/>
      <c r="K385" s="724"/>
      <c r="L385" s="561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</row>
    <row r="386" spans="1:55" ht="14" customHeight="1" x14ac:dyDescent="0.25">
      <c r="A386" s="30"/>
      <c r="B386" s="592"/>
      <c r="C386" s="701"/>
      <c r="D386" s="675"/>
      <c r="E386" s="676"/>
      <c r="F386" s="677"/>
      <c r="G386" s="712"/>
      <c r="H386" s="690"/>
      <c r="I386" s="585"/>
      <c r="J386" s="545"/>
      <c r="K386" s="724"/>
      <c r="L386" s="561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</row>
    <row r="387" spans="1:55" ht="14" customHeight="1" x14ac:dyDescent="0.25">
      <c r="A387" s="30"/>
      <c r="B387" s="592" t="s">
        <v>376</v>
      </c>
      <c r="C387" s="701" t="s">
        <v>377</v>
      </c>
      <c r="D387" s="675" t="s">
        <v>18</v>
      </c>
      <c r="E387" s="676" t="s">
        <v>14</v>
      </c>
      <c r="F387" s="602" t="s">
        <v>19</v>
      </c>
      <c r="G387" s="712">
        <v>8028</v>
      </c>
      <c r="H387" s="690">
        <f>G387*(1-$H$4)</f>
        <v>8028</v>
      </c>
      <c r="I387" s="585">
        <f>G387/1.2</f>
        <v>6690</v>
      </c>
      <c r="J387" s="545"/>
      <c r="K387" s="724"/>
      <c r="L387" s="561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</row>
    <row r="388" spans="1:55" ht="14" customHeight="1" x14ac:dyDescent="0.25">
      <c r="A388" s="30"/>
      <c r="B388" s="592"/>
      <c r="C388" s="701"/>
      <c r="D388" s="675"/>
      <c r="E388" s="676"/>
      <c r="F388" s="602"/>
      <c r="G388" s="712"/>
      <c r="H388" s="690"/>
      <c r="I388" s="585"/>
      <c r="J388" s="545"/>
      <c r="K388" s="724"/>
      <c r="L388" s="561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</row>
    <row r="389" spans="1:55" ht="14" customHeight="1" x14ac:dyDescent="0.25">
      <c r="A389" s="30"/>
      <c r="B389" s="586" t="s">
        <v>378</v>
      </c>
      <c r="C389" s="700" t="s">
        <v>379</v>
      </c>
      <c r="D389" s="671" t="s">
        <v>18</v>
      </c>
      <c r="E389" s="672" t="s">
        <v>14</v>
      </c>
      <c r="F389" s="709" t="s">
        <v>19</v>
      </c>
      <c r="G389" s="711">
        <v>8694</v>
      </c>
      <c r="H389" s="686">
        <f>G389*(1-$H$4)</f>
        <v>8694</v>
      </c>
      <c r="I389" s="585">
        <f>G389/1.2</f>
        <v>7245</v>
      </c>
      <c r="J389" s="545"/>
      <c r="K389" s="724"/>
      <c r="L389" s="561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spans="1:55" ht="14" customHeight="1" x14ac:dyDescent="0.25">
      <c r="A390" s="31"/>
      <c r="B390" s="586"/>
      <c r="C390" s="700"/>
      <c r="D390" s="671"/>
      <c r="E390" s="672"/>
      <c r="F390" s="709"/>
      <c r="G390" s="711"/>
      <c r="H390" s="686"/>
      <c r="I390" s="585"/>
      <c r="J390" s="545"/>
      <c r="K390" s="725"/>
      <c r="L390" s="562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</row>
    <row r="391" spans="1:55" ht="2.15" customHeight="1" x14ac:dyDescent="0.25">
      <c r="A391" s="691"/>
      <c r="B391" s="691"/>
      <c r="C391" s="691"/>
      <c r="D391" s="691"/>
      <c r="E391" s="691"/>
      <c r="F391" s="691"/>
      <c r="G391" s="691"/>
      <c r="H391" s="691"/>
      <c r="I391" s="532"/>
      <c r="K391" s="211"/>
      <c r="L391" s="214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</row>
    <row r="392" spans="1:55" ht="20.149999999999999" customHeight="1" x14ac:dyDescent="0.25">
      <c r="A392" s="692" t="s">
        <v>380</v>
      </c>
      <c r="B392" s="692"/>
      <c r="C392" s="692"/>
      <c r="D392" s="692"/>
      <c r="E392" s="692"/>
      <c r="F392" s="692"/>
      <c r="G392" s="692"/>
      <c r="H392" s="692"/>
      <c r="I392" s="532"/>
      <c r="K392" s="211"/>
      <c r="L392" s="213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</row>
    <row r="393" spans="1:55" ht="16.5" customHeight="1" x14ac:dyDescent="0.25">
      <c r="A393" s="693" t="s">
        <v>743</v>
      </c>
      <c r="B393" s="693"/>
      <c r="C393" s="693"/>
      <c r="D393" s="693"/>
      <c r="E393" s="693"/>
      <c r="F393" s="693"/>
      <c r="G393" s="693"/>
      <c r="H393" s="693"/>
      <c r="I393" s="532"/>
      <c r="K393" s="210"/>
      <c r="L393" s="367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</row>
    <row r="394" spans="1:55" ht="18" customHeight="1" x14ac:dyDescent="0.25">
      <c r="A394" s="30"/>
      <c r="B394" s="592" t="s">
        <v>381</v>
      </c>
      <c r="C394" s="723" t="s">
        <v>382</v>
      </c>
      <c r="D394" s="702" t="s">
        <v>742</v>
      </c>
      <c r="E394" s="704" t="s">
        <v>14</v>
      </c>
      <c r="F394" s="713" t="s">
        <v>15</v>
      </c>
      <c r="G394" s="712">
        <v>4596</v>
      </c>
      <c r="H394" s="690">
        <f>G394*(1-$H$4)</f>
        <v>4596</v>
      </c>
      <c r="I394" s="585">
        <f>G394/1.2</f>
        <v>3830</v>
      </c>
      <c r="J394" s="545"/>
      <c r="K394" s="625"/>
      <c r="L394" s="573"/>
      <c r="M394" s="380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</row>
    <row r="395" spans="1:55" ht="18" customHeight="1" x14ac:dyDescent="0.25">
      <c r="A395" s="30"/>
      <c r="B395" s="592"/>
      <c r="C395" s="723"/>
      <c r="D395" s="702"/>
      <c r="E395" s="704"/>
      <c r="F395" s="713"/>
      <c r="G395" s="712"/>
      <c r="H395" s="690"/>
      <c r="I395" s="585"/>
      <c r="J395" s="545"/>
      <c r="K395" s="581"/>
      <c r="L395" s="574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</row>
    <row r="396" spans="1:55" ht="18" customHeight="1" x14ac:dyDescent="0.25">
      <c r="A396" s="30"/>
      <c r="B396" s="592" t="s">
        <v>383</v>
      </c>
      <c r="C396" s="723" t="s">
        <v>384</v>
      </c>
      <c r="D396" s="702" t="s">
        <v>742</v>
      </c>
      <c r="E396" s="704" t="s">
        <v>14</v>
      </c>
      <c r="F396" s="713" t="s">
        <v>15</v>
      </c>
      <c r="G396" s="712">
        <v>4920</v>
      </c>
      <c r="H396" s="690">
        <f>G396*(1-$H$4)</f>
        <v>4920</v>
      </c>
      <c r="I396" s="585">
        <f>G396/1.2</f>
        <v>4100</v>
      </c>
      <c r="J396" s="545"/>
      <c r="K396" s="581"/>
      <c r="L396" s="574"/>
      <c r="M396" s="380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</row>
    <row r="397" spans="1:55" ht="18" customHeight="1" x14ac:dyDescent="0.25">
      <c r="A397" s="30"/>
      <c r="B397" s="592"/>
      <c r="C397" s="723"/>
      <c r="D397" s="702"/>
      <c r="E397" s="704"/>
      <c r="F397" s="713"/>
      <c r="G397" s="712"/>
      <c r="H397" s="690"/>
      <c r="I397" s="585"/>
      <c r="J397" s="545"/>
      <c r="K397" s="581"/>
      <c r="L397" s="574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</row>
    <row r="398" spans="1:55" ht="18" customHeight="1" x14ac:dyDescent="0.25">
      <c r="A398" s="30"/>
      <c r="B398" s="592" t="s">
        <v>385</v>
      </c>
      <c r="C398" s="723" t="s">
        <v>386</v>
      </c>
      <c r="D398" s="702" t="s">
        <v>742</v>
      </c>
      <c r="E398" s="704" t="s">
        <v>14</v>
      </c>
      <c r="F398" s="713" t="s">
        <v>15</v>
      </c>
      <c r="G398" s="712">
        <v>6528</v>
      </c>
      <c r="H398" s="690">
        <f>G398*(1-$H$4)</f>
        <v>6528</v>
      </c>
      <c r="I398" s="585">
        <f>G398/1.2</f>
        <v>5440</v>
      </c>
      <c r="J398" s="545"/>
      <c r="K398" s="716"/>
      <c r="L398" s="574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</row>
    <row r="399" spans="1:55" ht="18" customHeight="1" x14ac:dyDescent="0.25">
      <c r="A399" s="30"/>
      <c r="B399" s="592"/>
      <c r="C399" s="723"/>
      <c r="D399" s="702"/>
      <c r="E399" s="704"/>
      <c r="F399" s="713"/>
      <c r="G399" s="712"/>
      <c r="H399" s="690"/>
      <c r="I399" s="585"/>
      <c r="J399" s="545"/>
      <c r="K399" s="716"/>
      <c r="L399" s="574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</row>
    <row r="400" spans="1:55" ht="18" customHeight="1" x14ac:dyDescent="0.25">
      <c r="A400" s="30"/>
      <c r="B400" s="586" t="s">
        <v>387</v>
      </c>
      <c r="C400" s="721" t="s">
        <v>388</v>
      </c>
      <c r="D400" s="702" t="s">
        <v>742</v>
      </c>
      <c r="E400" s="703" t="s">
        <v>14</v>
      </c>
      <c r="F400" s="722" t="s">
        <v>15</v>
      </c>
      <c r="G400" s="711">
        <v>8328</v>
      </c>
      <c r="H400" s="686">
        <f>G400*(1-$H$4)</f>
        <v>8328</v>
      </c>
      <c r="I400" s="585">
        <f>G400/1.2</f>
        <v>6940</v>
      </c>
      <c r="J400" s="545"/>
      <c r="K400" s="581"/>
      <c r="L400" s="574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</row>
    <row r="401" spans="1:55" ht="18" customHeight="1" x14ac:dyDescent="0.25">
      <c r="A401" s="31"/>
      <c r="B401" s="586"/>
      <c r="C401" s="721"/>
      <c r="D401" s="702"/>
      <c r="E401" s="703"/>
      <c r="F401" s="722"/>
      <c r="G401" s="711"/>
      <c r="H401" s="686"/>
      <c r="I401" s="585"/>
      <c r="J401" s="545"/>
      <c r="K401" s="626"/>
      <c r="L401" s="575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</row>
    <row r="402" spans="1:55" ht="2.15" customHeight="1" x14ac:dyDescent="0.25">
      <c r="A402" s="691"/>
      <c r="B402" s="691"/>
      <c r="C402" s="691"/>
      <c r="D402" s="691"/>
      <c r="E402" s="691"/>
      <c r="F402" s="691"/>
      <c r="G402" s="691"/>
      <c r="H402" s="691"/>
      <c r="I402" s="532"/>
      <c r="K402" s="210"/>
      <c r="L402" s="212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</row>
    <row r="403" spans="1:55" ht="19" customHeight="1" x14ac:dyDescent="0.25">
      <c r="A403" s="692" t="s">
        <v>389</v>
      </c>
      <c r="B403" s="692"/>
      <c r="C403" s="692"/>
      <c r="D403" s="692"/>
      <c r="E403" s="692"/>
      <c r="F403" s="692"/>
      <c r="G403" s="692"/>
      <c r="H403" s="692"/>
      <c r="I403" s="532"/>
      <c r="K403" s="210"/>
      <c r="L403" s="220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</row>
    <row r="404" spans="1:55" ht="15" customHeight="1" x14ac:dyDescent="0.25">
      <c r="A404" s="693" t="s">
        <v>390</v>
      </c>
      <c r="B404" s="693"/>
      <c r="C404" s="693"/>
      <c r="D404" s="693"/>
      <c r="E404" s="693"/>
      <c r="F404" s="693"/>
      <c r="G404" s="693"/>
      <c r="H404" s="693"/>
      <c r="I404" s="532"/>
      <c r="K404" s="210"/>
      <c r="L404" s="367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</row>
    <row r="405" spans="1:55" ht="20.25" customHeight="1" x14ac:dyDescent="0.25">
      <c r="A405" s="30"/>
      <c r="B405" s="592" t="s">
        <v>391</v>
      </c>
      <c r="C405" s="310" t="s">
        <v>392</v>
      </c>
      <c r="D405" s="593" t="s">
        <v>28</v>
      </c>
      <c r="E405" s="594" t="s">
        <v>14</v>
      </c>
      <c r="F405" s="647" t="s">
        <v>15</v>
      </c>
      <c r="G405" s="712">
        <v>1350</v>
      </c>
      <c r="H405" s="611">
        <f>G405*(1-$H$4)</f>
        <v>1350</v>
      </c>
      <c r="I405" s="585">
        <f>G405/1.2</f>
        <v>1125</v>
      </c>
      <c r="J405" s="545"/>
      <c r="K405" s="720"/>
      <c r="L405" s="569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</row>
    <row r="406" spans="1:55" ht="16.5" customHeight="1" x14ac:dyDescent="0.25">
      <c r="A406" s="30"/>
      <c r="B406" s="592"/>
      <c r="C406" s="299" t="s">
        <v>788</v>
      </c>
      <c r="D406" s="593"/>
      <c r="E406" s="594"/>
      <c r="F406" s="647"/>
      <c r="G406" s="712"/>
      <c r="H406" s="611"/>
      <c r="I406" s="585"/>
      <c r="J406" s="545"/>
      <c r="K406" s="582"/>
      <c r="L406" s="570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</row>
    <row r="407" spans="1:55" ht="18" customHeight="1" x14ac:dyDescent="0.25">
      <c r="A407" s="30"/>
      <c r="B407" s="592" t="s">
        <v>393</v>
      </c>
      <c r="C407" s="310" t="s">
        <v>394</v>
      </c>
      <c r="D407" s="593" t="s">
        <v>28</v>
      </c>
      <c r="E407" s="594" t="s">
        <v>14</v>
      </c>
      <c r="F407" s="647" t="s">
        <v>15</v>
      </c>
      <c r="G407" s="712">
        <v>1458</v>
      </c>
      <c r="H407" s="611">
        <f>G407*(1-$H$4)</f>
        <v>1458</v>
      </c>
      <c r="I407" s="585">
        <f>G407/1.2</f>
        <v>1215</v>
      </c>
      <c r="J407" s="545"/>
      <c r="K407" s="582"/>
      <c r="L407" s="570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</row>
    <row r="408" spans="1:55" ht="17.149999999999999" customHeight="1" x14ac:dyDescent="0.25">
      <c r="A408" s="30"/>
      <c r="B408" s="592"/>
      <c r="C408" s="299" t="s">
        <v>788</v>
      </c>
      <c r="D408" s="593"/>
      <c r="E408" s="594"/>
      <c r="F408" s="647"/>
      <c r="G408" s="712"/>
      <c r="H408" s="611"/>
      <c r="I408" s="585"/>
      <c r="J408" s="545"/>
      <c r="K408" s="582"/>
      <c r="L408" s="570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</row>
    <row r="409" spans="1:55" ht="17.149999999999999" customHeight="1" x14ac:dyDescent="0.25">
      <c r="A409" s="30"/>
      <c r="B409" s="592" t="s">
        <v>395</v>
      </c>
      <c r="C409" s="310" t="s">
        <v>396</v>
      </c>
      <c r="D409" s="593" t="s">
        <v>28</v>
      </c>
      <c r="E409" s="594" t="s">
        <v>14</v>
      </c>
      <c r="F409" s="647" t="s">
        <v>15</v>
      </c>
      <c r="G409" s="712">
        <v>1566</v>
      </c>
      <c r="H409" s="611">
        <f>G409*(1-$H$4)</f>
        <v>1566</v>
      </c>
      <c r="I409" s="585">
        <f>G409/1.2</f>
        <v>1305</v>
      </c>
      <c r="J409" s="545"/>
      <c r="K409" s="582"/>
      <c r="L409" s="570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</row>
    <row r="410" spans="1:55" ht="17.149999999999999" customHeight="1" x14ac:dyDescent="0.25">
      <c r="A410" s="30"/>
      <c r="B410" s="592"/>
      <c r="C410" s="299" t="s">
        <v>788</v>
      </c>
      <c r="D410" s="593"/>
      <c r="E410" s="594"/>
      <c r="F410" s="647"/>
      <c r="G410" s="712"/>
      <c r="H410" s="611"/>
      <c r="I410" s="585"/>
      <c r="J410" s="545"/>
      <c r="K410" s="582"/>
      <c r="L410" s="570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</row>
    <row r="411" spans="1:55" ht="17.149999999999999" customHeight="1" x14ac:dyDescent="0.25">
      <c r="A411" s="30"/>
      <c r="B411" s="592" t="s">
        <v>397</v>
      </c>
      <c r="C411" s="310" t="s">
        <v>398</v>
      </c>
      <c r="D411" s="593" t="s">
        <v>28</v>
      </c>
      <c r="E411" s="594" t="s">
        <v>14</v>
      </c>
      <c r="F411" s="647" t="s">
        <v>15</v>
      </c>
      <c r="G411" s="712">
        <v>1716</v>
      </c>
      <c r="H411" s="611">
        <f>G411*(1-$H$4)</f>
        <v>1716</v>
      </c>
      <c r="I411" s="585">
        <f>G411/1.2</f>
        <v>1430</v>
      </c>
      <c r="J411" s="545"/>
      <c r="K411" s="582"/>
      <c r="L411" s="570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</row>
    <row r="412" spans="1:55" ht="17.149999999999999" customHeight="1" x14ac:dyDescent="0.25">
      <c r="A412" s="30"/>
      <c r="B412" s="592"/>
      <c r="C412" s="299" t="s">
        <v>788</v>
      </c>
      <c r="D412" s="593"/>
      <c r="E412" s="594"/>
      <c r="F412" s="647"/>
      <c r="G412" s="712"/>
      <c r="H412" s="611"/>
      <c r="I412" s="585"/>
      <c r="J412" s="545"/>
      <c r="K412" s="582"/>
      <c r="L412" s="570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</row>
    <row r="413" spans="1:55" ht="17.149999999999999" customHeight="1" x14ac:dyDescent="0.25">
      <c r="A413" s="30"/>
      <c r="B413" s="592" t="s">
        <v>399</v>
      </c>
      <c r="C413" s="310" t="s">
        <v>400</v>
      </c>
      <c r="D413" s="593" t="s">
        <v>28</v>
      </c>
      <c r="E413" s="594" t="s">
        <v>14</v>
      </c>
      <c r="F413" s="647" t="s">
        <v>15</v>
      </c>
      <c r="G413" s="712">
        <v>2787</v>
      </c>
      <c r="H413" s="611">
        <f>G413*(1-$H$4)</f>
        <v>2787</v>
      </c>
      <c r="I413" s="585">
        <f>G413/1.2</f>
        <v>2322.5</v>
      </c>
      <c r="J413" s="545"/>
      <c r="K413" s="582"/>
      <c r="L413" s="570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</row>
    <row r="414" spans="1:55" ht="17.149999999999999" customHeight="1" x14ac:dyDescent="0.25">
      <c r="A414" s="30"/>
      <c r="B414" s="592"/>
      <c r="C414" s="299" t="s">
        <v>888</v>
      </c>
      <c r="D414" s="593"/>
      <c r="E414" s="594"/>
      <c r="F414" s="647"/>
      <c r="G414" s="712"/>
      <c r="H414" s="611"/>
      <c r="I414" s="585"/>
      <c r="J414" s="545"/>
      <c r="K414" s="582"/>
      <c r="L414" s="570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</row>
    <row r="415" spans="1:55" ht="21" customHeight="1" x14ac:dyDescent="0.25">
      <c r="A415" s="30"/>
      <c r="B415" s="586" t="s">
        <v>401</v>
      </c>
      <c r="C415" s="310" t="s">
        <v>402</v>
      </c>
      <c r="D415" s="718" t="s">
        <v>28</v>
      </c>
      <c r="E415" s="719" t="s">
        <v>14</v>
      </c>
      <c r="F415" s="656" t="s">
        <v>15</v>
      </c>
      <c r="G415" s="711">
        <v>2985</v>
      </c>
      <c r="H415" s="591">
        <f>G415*(1-$H$4)</f>
        <v>2985</v>
      </c>
      <c r="I415" s="585">
        <f>G415/1.2</f>
        <v>2487.5</v>
      </c>
      <c r="J415" s="545"/>
      <c r="K415" s="582"/>
      <c r="L415" s="570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</row>
    <row r="416" spans="1:55" ht="15.75" customHeight="1" x14ac:dyDescent="0.25">
      <c r="A416" s="31"/>
      <c r="B416" s="586"/>
      <c r="C416" s="299" t="s">
        <v>888</v>
      </c>
      <c r="D416" s="718"/>
      <c r="E416" s="719"/>
      <c r="F416" s="656"/>
      <c r="G416" s="711"/>
      <c r="H416" s="591"/>
      <c r="I416" s="585"/>
      <c r="J416" s="545"/>
      <c r="K416" s="717"/>
      <c r="L416" s="571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</row>
    <row r="417" spans="1:55" s="102" customFormat="1" ht="2.15" customHeight="1" x14ac:dyDescent="0.25">
      <c r="A417" s="691"/>
      <c r="B417" s="691"/>
      <c r="C417" s="691"/>
      <c r="D417" s="691"/>
      <c r="E417" s="691"/>
      <c r="F417" s="691"/>
      <c r="G417" s="691"/>
      <c r="H417" s="691"/>
      <c r="I417" s="528"/>
      <c r="J417" s="414"/>
      <c r="K417" s="3"/>
      <c r="L417" s="365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</row>
    <row r="418" spans="1:55" ht="19" customHeight="1" x14ac:dyDescent="0.25">
      <c r="A418" s="692" t="s">
        <v>403</v>
      </c>
      <c r="B418" s="692"/>
      <c r="C418" s="692"/>
      <c r="D418" s="692"/>
      <c r="E418" s="692"/>
      <c r="F418" s="692"/>
      <c r="G418" s="692"/>
      <c r="H418" s="692"/>
      <c r="I418" s="528"/>
      <c r="L418" s="213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</row>
    <row r="419" spans="1:55" ht="24" customHeight="1" x14ac:dyDescent="0.25">
      <c r="A419" s="693" t="s">
        <v>741</v>
      </c>
      <c r="B419" s="693"/>
      <c r="C419" s="693"/>
      <c r="D419" s="693"/>
      <c r="E419" s="693"/>
      <c r="F419" s="693"/>
      <c r="G419" s="693"/>
      <c r="H419" s="693"/>
      <c r="I419" s="528"/>
      <c r="K419" s="155"/>
      <c r="L419" s="367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</row>
    <row r="420" spans="1:55" ht="17" customHeight="1" x14ac:dyDescent="0.35">
      <c r="A420" s="30"/>
      <c r="B420" s="592" t="s">
        <v>405</v>
      </c>
      <c r="C420" s="309" t="s">
        <v>406</v>
      </c>
      <c r="D420" s="702" t="s">
        <v>742</v>
      </c>
      <c r="E420" s="704" t="s">
        <v>14</v>
      </c>
      <c r="F420" s="713" t="s">
        <v>15</v>
      </c>
      <c r="G420" s="712">
        <v>9078</v>
      </c>
      <c r="H420" s="690">
        <f>G420*(1-$H$4)</f>
        <v>9078</v>
      </c>
      <c r="I420" s="585">
        <f>G420/1.2</f>
        <v>7565</v>
      </c>
      <c r="J420" s="545"/>
      <c r="K420" s="715"/>
      <c r="L420" s="569"/>
      <c r="M420" s="382"/>
      <c r="N420" s="38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</row>
    <row r="421" spans="1:55" ht="17" customHeight="1" x14ac:dyDescent="0.25">
      <c r="A421" s="30"/>
      <c r="B421" s="592"/>
      <c r="C421" s="103" t="s">
        <v>404</v>
      </c>
      <c r="D421" s="702"/>
      <c r="E421" s="704"/>
      <c r="F421" s="713"/>
      <c r="G421" s="712"/>
      <c r="H421" s="690"/>
      <c r="I421" s="585"/>
      <c r="J421" s="545"/>
      <c r="K421" s="716"/>
      <c r="L421" s="570"/>
      <c r="M421" s="382"/>
      <c r="N421" s="38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</row>
    <row r="422" spans="1:55" ht="17" customHeight="1" x14ac:dyDescent="0.35">
      <c r="A422" s="30"/>
      <c r="B422" s="592" t="s">
        <v>407</v>
      </c>
      <c r="C422" s="309" t="s">
        <v>408</v>
      </c>
      <c r="D422" s="702" t="s">
        <v>742</v>
      </c>
      <c r="E422" s="704" t="s">
        <v>14</v>
      </c>
      <c r="F422" s="713" t="s">
        <v>15</v>
      </c>
      <c r="G422" s="712">
        <v>9384</v>
      </c>
      <c r="H422" s="690">
        <f>G422*(1-$H$4)</f>
        <v>9384</v>
      </c>
      <c r="I422" s="585">
        <f>G422/1.2</f>
        <v>7820</v>
      </c>
      <c r="J422" s="546"/>
      <c r="K422" s="581"/>
      <c r="L422" s="570"/>
      <c r="M422" s="382"/>
      <c r="N422" s="38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</row>
    <row r="423" spans="1:55" ht="17" customHeight="1" x14ac:dyDescent="0.25">
      <c r="A423" s="30"/>
      <c r="B423" s="592"/>
      <c r="C423" s="103" t="s">
        <v>404</v>
      </c>
      <c r="D423" s="702"/>
      <c r="E423" s="704"/>
      <c r="F423" s="713"/>
      <c r="G423" s="712"/>
      <c r="H423" s="690"/>
      <c r="I423" s="585"/>
      <c r="J423" s="546"/>
      <c r="K423" s="581"/>
      <c r="L423" s="570"/>
      <c r="M423" s="382"/>
      <c r="N423" s="38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</row>
    <row r="424" spans="1:55" ht="17" customHeight="1" x14ac:dyDescent="0.35">
      <c r="A424" s="30"/>
      <c r="B424" s="592" t="s">
        <v>409</v>
      </c>
      <c r="C424" s="309" t="s">
        <v>410</v>
      </c>
      <c r="D424" s="702" t="s">
        <v>742</v>
      </c>
      <c r="E424" s="704" t="s">
        <v>14</v>
      </c>
      <c r="F424" s="713" t="s">
        <v>15</v>
      </c>
      <c r="G424" s="712">
        <v>10866</v>
      </c>
      <c r="H424" s="690">
        <f>G424*(1-$H$4)</f>
        <v>10866</v>
      </c>
      <c r="I424" s="585">
        <f>G424/1.2</f>
        <v>9055</v>
      </c>
      <c r="J424" s="546"/>
      <c r="K424" s="716"/>
      <c r="L424" s="570"/>
      <c r="M424" s="382"/>
      <c r="N424" s="38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</row>
    <row r="425" spans="1:55" ht="17" customHeight="1" x14ac:dyDescent="0.25">
      <c r="A425" s="30"/>
      <c r="B425" s="592"/>
      <c r="C425" s="103" t="s">
        <v>404</v>
      </c>
      <c r="D425" s="702"/>
      <c r="E425" s="704"/>
      <c r="F425" s="713"/>
      <c r="G425" s="712"/>
      <c r="H425" s="690"/>
      <c r="I425" s="585"/>
      <c r="J425" s="546"/>
      <c r="K425" s="716"/>
      <c r="L425" s="570"/>
      <c r="M425" s="382"/>
      <c r="N425" s="38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</row>
    <row r="426" spans="1:55" ht="17" customHeight="1" x14ac:dyDescent="0.35">
      <c r="A426" s="30"/>
      <c r="B426" s="592" t="s">
        <v>411</v>
      </c>
      <c r="C426" s="309" t="s">
        <v>412</v>
      </c>
      <c r="D426" s="702" t="s">
        <v>742</v>
      </c>
      <c r="E426" s="704" t="s">
        <v>14</v>
      </c>
      <c r="F426" s="713" t="s">
        <v>15</v>
      </c>
      <c r="G426" s="712">
        <v>12645</v>
      </c>
      <c r="H426" s="690">
        <f>G426*(1-$H$4)</f>
        <v>12645</v>
      </c>
      <c r="I426" s="585">
        <f>G426/1.2</f>
        <v>10537.5</v>
      </c>
      <c r="J426" s="546"/>
      <c r="K426" s="581"/>
      <c r="L426" s="570"/>
      <c r="M426" s="382"/>
      <c r="N426" s="38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</row>
    <row r="427" spans="1:55" ht="17" customHeight="1" x14ac:dyDescent="0.25">
      <c r="A427" s="30"/>
      <c r="B427" s="592"/>
      <c r="C427" s="103" t="s">
        <v>404</v>
      </c>
      <c r="D427" s="702"/>
      <c r="E427" s="704"/>
      <c r="F427" s="713"/>
      <c r="G427" s="712"/>
      <c r="H427" s="690"/>
      <c r="I427" s="585"/>
      <c r="J427" s="546"/>
      <c r="K427" s="581"/>
      <c r="L427" s="570"/>
      <c r="M427" s="382"/>
      <c r="N427" s="38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</row>
    <row r="428" spans="1:55" ht="17" customHeight="1" x14ac:dyDescent="0.35">
      <c r="A428" s="639"/>
      <c r="B428" s="592" t="s">
        <v>413</v>
      </c>
      <c r="C428" s="309" t="s">
        <v>414</v>
      </c>
      <c r="D428" s="702" t="s">
        <v>742</v>
      </c>
      <c r="E428" s="704" t="s">
        <v>14</v>
      </c>
      <c r="F428" s="713" t="s">
        <v>15</v>
      </c>
      <c r="G428" s="712">
        <v>13224</v>
      </c>
      <c r="H428" s="690">
        <f>G428*(1-$H$4)</f>
        <v>13224</v>
      </c>
      <c r="I428" s="585">
        <f>G428/1.2</f>
        <v>11020</v>
      </c>
      <c r="J428" s="546"/>
      <c r="K428" s="581"/>
      <c r="L428" s="570"/>
      <c r="M428" s="382"/>
      <c r="N428" s="38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</row>
    <row r="429" spans="1:55" ht="17" customHeight="1" x14ac:dyDescent="0.25">
      <c r="A429" s="639"/>
      <c r="B429" s="592"/>
      <c r="C429" s="103" t="s">
        <v>404</v>
      </c>
      <c r="D429" s="702"/>
      <c r="E429" s="704"/>
      <c r="F429" s="713"/>
      <c r="G429" s="712"/>
      <c r="H429" s="690"/>
      <c r="I429" s="585"/>
      <c r="J429" s="546"/>
      <c r="K429" s="626"/>
      <c r="L429" s="571"/>
      <c r="M429" s="382"/>
      <c r="N429" s="38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</row>
    <row r="430" spans="1:55" ht="17" customHeight="1" x14ac:dyDescent="0.35">
      <c r="A430" s="639"/>
      <c r="B430" s="592" t="s">
        <v>415</v>
      </c>
      <c r="C430" s="498" t="s">
        <v>416</v>
      </c>
      <c r="D430" s="687" t="s">
        <v>740</v>
      </c>
      <c r="E430" s="688" t="s">
        <v>14</v>
      </c>
      <c r="F430" s="689" t="s">
        <v>19</v>
      </c>
      <c r="G430" s="712">
        <v>19965</v>
      </c>
      <c r="H430" s="690">
        <f>G430*(1-$H$4)</f>
        <v>19965</v>
      </c>
      <c r="I430" s="585">
        <f>G430/1.2</f>
        <v>16637.5</v>
      </c>
      <c r="J430" s="545"/>
      <c r="K430" s="625"/>
      <c r="L430" s="569"/>
      <c r="M430" s="382"/>
      <c r="N430" s="38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</row>
    <row r="431" spans="1:55" ht="17" customHeight="1" x14ac:dyDescent="0.25">
      <c r="A431" s="714"/>
      <c r="B431" s="592"/>
      <c r="C431" s="103" t="s">
        <v>417</v>
      </c>
      <c r="D431" s="687"/>
      <c r="E431" s="688"/>
      <c r="F431" s="689"/>
      <c r="G431" s="712"/>
      <c r="H431" s="690"/>
      <c r="I431" s="585"/>
      <c r="J431" s="545"/>
      <c r="K431" s="581"/>
      <c r="L431" s="570"/>
      <c r="M431" s="382"/>
      <c r="N431" s="38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</row>
    <row r="432" spans="1:55" ht="17" customHeight="1" x14ac:dyDescent="0.35">
      <c r="A432" s="714"/>
      <c r="B432" s="586" t="s">
        <v>418</v>
      </c>
      <c r="C432" s="498" t="s">
        <v>419</v>
      </c>
      <c r="D432" s="687" t="s">
        <v>740</v>
      </c>
      <c r="E432" s="642" t="s">
        <v>14</v>
      </c>
      <c r="F432" s="643" t="s">
        <v>19</v>
      </c>
      <c r="G432" s="711">
        <v>20670</v>
      </c>
      <c r="H432" s="686">
        <f>G432*(1-$H$4)</f>
        <v>20670</v>
      </c>
      <c r="I432" s="585">
        <f>G432/1.2</f>
        <v>17225</v>
      </c>
      <c r="J432" s="545"/>
      <c r="K432" s="581"/>
      <c r="L432" s="570"/>
      <c r="M432" s="382"/>
      <c r="N432" s="38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</row>
    <row r="433" spans="1:55" ht="17" customHeight="1" x14ac:dyDescent="0.25">
      <c r="A433" s="714"/>
      <c r="B433" s="586"/>
      <c r="C433" s="103" t="s">
        <v>417</v>
      </c>
      <c r="D433" s="687"/>
      <c r="E433" s="642"/>
      <c r="F433" s="643"/>
      <c r="G433" s="711"/>
      <c r="H433" s="686"/>
      <c r="I433" s="585"/>
      <c r="J433" s="545"/>
      <c r="K433" s="581"/>
      <c r="L433" s="570"/>
      <c r="M433" s="382"/>
      <c r="N433" s="38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</row>
    <row r="434" spans="1:55" ht="17" customHeight="1" x14ac:dyDescent="0.35">
      <c r="A434" s="714"/>
      <c r="B434" s="586" t="s">
        <v>1026</v>
      </c>
      <c r="C434" s="498" t="s">
        <v>1027</v>
      </c>
      <c r="D434" s="687" t="s">
        <v>740</v>
      </c>
      <c r="E434" s="642" t="s">
        <v>14</v>
      </c>
      <c r="F434" s="643" t="s">
        <v>19</v>
      </c>
      <c r="G434" s="711">
        <v>21435</v>
      </c>
      <c r="H434" s="686">
        <f>G434*(1-$H$4)</f>
        <v>21435</v>
      </c>
      <c r="I434" s="585">
        <f>G434/1.2</f>
        <v>17862.5</v>
      </c>
      <c r="J434" s="545"/>
      <c r="K434" s="581"/>
      <c r="L434" s="570"/>
      <c r="M434" s="382"/>
      <c r="N434" s="38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</row>
    <row r="435" spans="1:55" ht="17" customHeight="1" x14ac:dyDescent="0.25">
      <c r="A435" s="714"/>
      <c r="B435" s="586"/>
      <c r="C435" s="103" t="s">
        <v>417</v>
      </c>
      <c r="D435" s="687"/>
      <c r="E435" s="642"/>
      <c r="F435" s="643"/>
      <c r="G435" s="711"/>
      <c r="H435" s="686"/>
      <c r="I435" s="585"/>
      <c r="J435" s="545"/>
      <c r="K435" s="626"/>
      <c r="L435" s="571"/>
      <c r="M435" s="382"/>
      <c r="N435" s="38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</row>
    <row r="436" spans="1:55" ht="17" customHeight="1" x14ac:dyDescent="0.35">
      <c r="A436" s="74"/>
      <c r="B436" s="592" t="s">
        <v>1028</v>
      </c>
      <c r="C436" s="309" t="s">
        <v>1031</v>
      </c>
      <c r="D436" s="687" t="s">
        <v>740</v>
      </c>
      <c r="E436" s="688" t="s">
        <v>14</v>
      </c>
      <c r="F436" s="689" t="s">
        <v>19</v>
      </c>
      <c r="G436" s="712">
        <v>38685</v>
      </c>
      <c r="H436" s="690">
        <f>G436*(1-$H$4)</f>
        <v>38685</v>
      </c>
      <c r="I436" s="585">
        <f>G436/1.2</f>
        <v>32237.5</v>
      </c>
      <c r="J436" s="545"/>
      <c r="K436" s="625"/>
      <c r="L436" s="569"/>
      <c r="M436" s="382"/>
      <c r="N436" s="38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</row>
    <row r="437" spans="1:55" ht="17" customHeight="1" x14ac:dyDescent="0.25">
      <c r="A437" s="74"/>
      <c r="B437" s="592"/>
      <c r="C437" s="103" t="s">
        <v>1032</v>
      </c>
      <c r="D437" s="687"/>
      <c r="E437" s="688"/>
      <c r="F437" s="689"/>
      <c r="G437" s="712"/>
      <c r="H437" s="690"/>
      <c r="I437" s="585"/>
      <c r="J437" s="545"/>
      <c r="K437" s="581"/>
      <c r="L437" s="570"/>
      <c r="M437" s="382"/>
      <c r="N437" s="38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</row>
    <row r="438" spans="1:55" ht="17" customHeight="1" x14ac:dyDescent="0.35">
      <c r="A438" s="714"/>
      <c r="B438" s="586" t="s">
        <v>1029</v>
      </c>
      <c r="C438" s="498" t="s">
        <v>1033</v>
      </c>
      <c r="D438" s="687" t="s">
        <v>740</v>
      </c>
      <c r="E438" s="642" t="s">
        <v>14</v>
      </c>
      <c r="F438" s="643" t="s">
        <v>19</v>
      </c>
      <c r="G438" s="711">
        <v>44430</v>
      </c>
      <c r="H438" s="686">
        <f>G438*(1-$H$4)</f>
        <v>44430</v>
      </c>
      <c r="I438" s="585">
        <f>G438/1.2</f>
        <v>37025</v>
      </c>
      <c r="J438" s="545"/>
      <c r="K438" s="581"/>
      <c r="L438" s="570"/>
      <c r="M438" s="382"/>
      <c r="N438" s="38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</row>
    <row r="439" spans="1:55" ht="17" customHeight="1" x14ac:dyDescent="0.25">
      <c r="A439" s="714"/>
      <c r="B439" s="586"/>
      <c r="C439" s="103" t="s">
        <v>1034</v>
      </c>
      <c r="D439" s="687"/>
      <c r="E439" s="642"/>
      <c r="F439" s="643"/>
      <c r="G439" s="711"/>
      <c r="H439" s="686"/>
      <c r="I439" s="585"/>
      <c r="J439" s="545"/>
      <c r="K439" s="581"/>
      <c r="L439" s="570"/>
      <c r="M439" s="382"/>
      <c r="N439" s="38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</row>
    <row r="440" spans="1:55" ht="17" customHeight="1" x14ac:dyDescent="0.35">
      <c r="A440" s="639"/>
      <c r="B440" s="586" t="s">
        <v>1030</v>
      </c>
      <c r="C440" s="498" t="s">
        <v>1036</v>
      </c>
      <c r="D440" s="687" t="s">
        <v>740</v>
      </c>
      <c r="E440" s="642" t="s">
        <v>14</v>
      </c>
      <c r="F440" s="643" t="s">
        <v>19</v>
      </c>
      <c r="G440" s="711">
        <v>49980</v>
      </c>
      <c r="H440" s="686">
        <f>G440*(1-$H$4)</f>
        <v>49980</v>
      </c>
      <c r="I440" s="585">
        <f>G440/1.2</f>
        <v>41650</v>
      </c>
      <c r="J440" s="545"/>
      <c r="K440" s="581"/>
      <c r="L440" s="570"/>
      <c r="M440" s="382"/>
      <c r="N440" s="38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</row>
    <row r="441" spans="1:55" ht="17" customHeight="1" x14ac:dyDescent="0.25">
      <c r="A441" s="639"/>
      <c r="B441" s="586"/>
      <c r="C441" s="103" t="s">
        <v>1035</v>
      </c>
      <c r="D441" s="687"/>
      <c r="E441" s="642"/>
      <c r="F441" s="643"/>
      <c r="G441" s="711"/>
      <c r="H441" s="686"/>
      <c r="I441" s="585"/>
      <c r="J441" s="545"/>
      <c r="K441" s="626"/>
      <c r="L441" s="571"/>
      <c r="M441" s="382"/>
      <c r="N441" s="38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</row>
    <row r="442" spans="1:55" ht="2.15" customHeight="1" x14ac:dyDescent="0.25">
      <c r="A442" s="691"/>
      <c r="B442" s="691"/>
      <c r="C442" s="691"/>
      <c r="D442" s="691"/>
      <c r="E442" s="691"/>
      <c r="F442" s="691"/>
      <c r="G442" s="691"/>
      <c r="H442" s="691"/>
      <c r="I442" s="528"/>
      <c r="K442" s="155"/>
      <c r="L442" s="212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</row>
    <row r="443" spans="1:55" ht="19" customHeight="1" x14ac:dyDescent="0.25">
      <c r="A443" s="692" t="s">
        <v>420</v>
      </c>
      <c r="B443" s="692"/>
      <c r="C443" s="692"/>
      <c r="D443" s="692"/>
      <c r="E443" s="692"/>
      <c r="F443" s="692"/>
      <c r="G443" s="692"/>
      <c r="H443" s="692"/>
      <c r="I443" s="528"/>
      <c r="K443" s="155"/>
      <c r="L443" s="220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</row>
    <row r="444" spans="1:55" ht="24" customHeight="1" x14ac:dyDescent="0.25">
      <c r="A444" s="693" t="s">
        <v>421</v>
      </c>
      <c r="B444" s="693"/>
      <c r="C444" s="693"/>
      <c r="D444" s="693"/>
      <c r="E444" s="693"/>
      <c r="F444" s="693"/>
      <c r="G444" s="693"/>
      <c r="H444" s="693"/>
      <c r="I444" s="528"/>
      <c r="L444" s="368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</row>
    <row r="445" spans="1:55" ht="16" customHeight="1" x14ac:dyDescent="0.25">
      <c r="A445" s="30"/>
      <c r="B445" s="592" t="s">
        <v>422</v>
      </c>
      <c r="C445" s="701" t="s">
        <v>423</v>
      </c>
      <c r="D445" s="675" t="s">
        <v>822</v>
      </c>
      <c r="E445" s="676" t="s">
        <v>14</v>
      </c>
      <c r="F445" s="677" t="s">
        <v>15</v>
      </c>
      <c r="G445" s="712">
        <v>8886</v>
      </c>
      <c r="H445" s="690">
        <f>G445*(1-$H$4)</f>
        <v>8886</v>
      </c>
      <c r="I445" s="585">
        <f>G445/1.2</f>
        <v>7405</v>
      </c>
      <c r="J445" s="545"/>
      <c r="K445" s="664"/>
      <c r="L445" s="370"/>
      <c r="M445" s="380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</row>
    <row r="446" spans="1:55" ht="16" customHeight="1" x14ac:dyDescent="0.25">
      <c r="A446" s="30"/>
      <c r="B446" s="592"/>
      <c r="C446" s="701"/>
      <c r="D446" s="675"/>
      <c r="E446" s="676"/>
      <c r="F446" s="677"/>
      <c r="G446" s="712"/>
      <c r="H446" s="690"/>
      <c r="I446" s="585"/>
      <c r="J446" s="545"/>
      <c r="K446" s="698"/>
      <c r="L446" s="371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</row>
    <row r="447" spans="1:55" ht="16" customHeight="1" x14ac:dyDescent="0.25">
      <c r="A447" s="30"/>
      <c r="B447" s="592" t="s">
        <v>424</v>
      </c>
      <c r="C447" s="701" t="s">
        <v>425</v>
      </c>
      <c r="D447" s="675" t="s">
        <v>822</v>
      </c>
      <c r="E447" s="676" t="s">
        <v>14</v>
      </c>
      <c r="F447" s="677" t="s">
        <v>15</v>
      </c>
      <c r="G447" s="712">
        <v>10614</v>
      </c>
      <c r="H447" s="690">
        <f>G447*(1-$H$4)</f>
        <v>10614</v>
      </c>
      <c r="I447" s="585">
        <f>G447/1.2</f>
        <v>8845</v>
      </c>
      <c r="J447" s="545"/>
      <c r="K447" s="698"/>
      <c r="L447" s="371"/>
      <c r="M447" s="380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</row>
    <row r="448" spans="1:55" ht="16" customHeight="1" x14ac:dyDescent="0.25">
      <c r="A448" s="30"/>
      <c r="B448" s="592"/>
      <c r="C448" s="701"/>
      <c r="D448" s="675"/>
      <c r="E448" s="676"/>
      <c r="F448" s="677"/>
      <c r="G448" s="712"/>
      <c r="H448" s="690"/>
      <c r="I448" s="585"/>
      <c r="J448" s="545"/>
      <c r="K448" s="698"/>
      <c r="L448" s="371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</row>
    <row r="449" spans="1:55" ht="16" customHeight="1" x14ac:dyDescent="0.25">
      <c r="A449" s="30"/>
      <c r="B449" s="592" t="s">
        <v>426</v>
      </c>
      <c r="C449" s="701" t="s">
        <v>427</v>
      </c>
      <c r="D449" s="675" t="s">
        <v>822</v>
      </c>
      <c r="E449" s="676" t="s">
        <v>14</v>
      </c>
      <c r="F449" s="677" t="s">
        <v>15</v>
      </c>
      <c r="G449" s="712">
        <v>11046</v>
      </c>
      <c r="H449" s="690">
        <f>G449*(1-$H$4)</f>
        <v>11046</v>
      </c>
      <c r="I449" s="585">
        <f>G449/1.2</f>
        <v>9205</v>
      </c>
      <c r="J449" s="545"/>
      <c r="K449" s="698"/>
      <c r="L449" s="371"/>
      <c r="M449" s="380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</row>
    <row r="450" spans="1:55" ht="16" customHeight="1" x14ac:dyDescent="0.25">
      <c r="A450" s="30"/>
      <c r="B450" s="592"/>
      <c r="C450" s="701"/>
      <c r="D450" s="675"/>
      <c r="E450" s="676"/>
      <c r="F450" s="677"/>
      <c r="G450" s="712"/>
      <c r="H450" s="690"/>
      <c r="I450" s="585"/>
      <c r="J450" s="545"/>
      <c r="K450" s="698"/>
      <c r="L450" s="371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</row>
    <row r="451" spans="1:55" ht="16" customHeight="1" x14ac:dyDescent="0.25">
      <c r="A451" s="30"/>
      <c r="B451" s="592" t="s">
        <v>428</v>
      </c>
      <c r="C451" s="701" t="s">
        <v>429</v>
      </c>
      <c r="D451" s="675" t="s">
        <v>822</v>
      </c>
      <c r="E451" s="676" t="s">
        <v>14</v>
      </c>
      <c r="F451" s="677" t="s">
        <v>15</v>
      </c>
      <c r="G451" s="712">
        <v>11712</v>
      </c>
      <c r="H451" s="690">
        <f>G451*(1-$H$4)</f>
        <v>11712</v>
      </c>
      <c r="I451" s="585">
        <f>G451/1.2</f>
        <v>9760</v>
      </c>
      <c r="J451" s="545"/>
      <c r="K451" s="698"/>
      <c r="L451" s="371"/>
      <c r="M451" s="380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</row>
    <row r="452" spans="1:55" ht="16" customHeight="1" x14ac:dyDescent="0.25">
      <c r="A452" s="31"/>
      <c r="B452" s="592"/>
      <c r="C452" s="701"/>
      <c r="D452" s="675"/>
      <c r="E452" s="676"/>
      <c r="F452" s="677"/>
      <c r="G452" s="712"/>
      <c r="H452" s="690"/>
      <c r="I452" s="585"/>
      <c r="J452" s="545"/>
      <c r="K452" s="698"/>
      <c r="L452" s="371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</row>
    <row r="453" spans="1:55" ht="16" customHeight="1" x14ac:dyDescent="0.25">
      <c r="A453" s="30"/>
      <c r="B453" s="592" t="s">
        <v>430</v>
      </c>
      <c r="C453" s="701" t="s">
        <v>431</v>
      </c>
      <c r="D453" s="675" t="s">
        <v>822</v>
      </c>
      <c r="E453" s="676" t="s">
        <v>14</v>
      </c>
      <c r="F453" s="602" t="s">
        <v>19</v>
      </c>
      <c r="G453" s="712">
        <v>19422</v>
      </c>
      <c r="H453" s="690">
        <f>G453*(1-$H$4)</f>
        <v>19422</v>
      </c>
      <c r="I453" s="585">
        <f>G453/1.2</f>
        <v>16185</v>
      </c>
      <c r="J453" s="545"/>
      <c r="K453" s="664"/>
      <c r="L453" s="563"/>
      <c r="M453" s="380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</row>
    <row r="454" spans="1:55" ht="16" customHeight="1" x14ac:dyDescent="0.25">
      <c r="A454" s="30"/>
      <c r="B454" s="592"/>
      <c r="C454" s="701"/>
      <c r="D454" s="675"/>
      <c r="E454" s="676"/>
      <c r="F454" s="602"/>
      <c r="G454" s="712"/>
      <c r="H454" s="690"/>
      <c r="I454" s="585"/>
      <c r="J454" s="545"/>
      <c r="K454" s="698"/>
      <c r="L454" s="564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</row>
    <row r="455" spans="1:55" ht="16" customHeight="1" x14ac:dyDescent="0.25">
      <c r="A455" s="30"/>
      <c r="B455" s="586" t="s">
        <v>432</v>
      </c>
      <c r="C455" s="700" t="s">
        <v>433</v>
      </c>
      <c r="D455" s="675" t="s">
        <v>822</v>
      </c>
      <c r="E455" s="672" t="s">
        <v>14</v>
      </c>
      <c r="F455" s="709" t="s">
        <v>19</v>
      </c>
      <c r="G455" s="712">
        <v>20088</v>
      </c>
      <c r="H455" s="686">
        <f>G455*(1-$H$4)</f>
        <v>20088</v>
      </c>
      <c r="I455" s="585">
        <f>G455/1.2</f>
        <v>16740</v>
      </c>
      <c r="J455" s="545"/>
      <c r="K455" s="698"/>
      <c r="L455" s="564"/>
      <c r="M455" s="380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</row>
    <row r="456" spans="1:55" ht="16" customHeight="1" x14ac:dyDescent="0.25">
      <c r="A456" s="30"/>
      <c r="B456" s="586"/>
      <c r="C456" s="700"/>
      <c r="D456" s="675"/>
      <c r="E456" s="672"/>
      <c r="F456" s="709"/>
      <c r="G456" s="712"/>
      <c r="H456" s="686"/>
      <c r="I456" s="585"/>
      <c r="J456" s="545"/>
      <c r="K456" s="698"/>
      <c r="L456" s="564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</row>
    <row r="457" spans="1:55" ht="16" customHeight="1" x14ac:dyDescent="0.25">
      <c r="A457" s="30"/>
      <c r="B457" s="586" t="s">
        <v>1037</v>
      </c>
      <c r="C457" s="700" t="s">
        <v>1038</v>
      </c>
      <c r="D457" s="675" t="s">
        <v>822</v>
      </c>
      <c r="E457" s="672" t="s">
        <v>14</v>
      </c>
      <c r="F457" s="709" t="s">
        <v>19</v>
      </c>
      <c r="G457" s="710">
        <v>20898</v>
      </c>
      <c r="H457" s="686">
        <f>G457*(1-$H$4)</f>
        <v>20898</v>
      </c>
      <c r="I457" s="585">
        <f>G457/1.2</f>
        <v>17415</v>
      </c>
      <c r="J457" s="545"/>
      <c r="K457" s="698"/>
      <c r="L457" s="564"/>
      <c r="M457" s="380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</row>
    <row r="458" spans="1:55" ht="16" customHeight="1" x14ac:dyDescent="0.25">
      <c r="A458" s="31"/>
      <c r="B458" s="586"/>
      <c r="C458" s="700"/>
      <c r="D458" s="675"/>
      <c r="E458" s="672"/>
      <c r="F458" s="709"/>
      <c r="G458" s="711"/>
      <c r="H458" s="686"/>
      <c r="I458" s="585"/>
      <c r="J458" s="545"/>
      <c r="K458" s="665"/>
      <c r="L458" s="565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</row>
    <row r="459" spans="1:55" ht="2.15" customHeight="1" x14ac:dyDescent="0.25">
      <c r="A459" s="691"/>
      <c r="B459" s="691"/>
      <c r="C459" s="691"/>
      <c r="D459" s="691"/>
      <c r="E459" s="691"/>
      <c r="F459" s="691"/>
      <c r="G459" s="691"/>
      <c r="H459" s="691"/>
      <c r="I459" s="528"/>
      <c r="L459" s="214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</row>
    <row r="460" spans="1:55" ht="22.5" customHeight="1" x14ac:dyDescent="0.25">
      <c r="A460" s="708" t="s">
        <v>434</v>
      </c>
      <c r="B460" s="708"/>
      <c r="C460" s="708"/>
      <c r="D460" s="708"/>
      <c r="E460" s="708"/>
      <c r="F460" s="708"/>
      <c r="G460" s="708"/>
      <c r="H460" s="708"/>
      <c r="I460" s="528"/>
      <c r="L460" s="213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</row>
    <row r="461" spans="1:55" ht="24" customHeight="1" x14ac:dyDescent="0.25">
      <c r="A461" s="693" t="s">
        <v>435</v>
      </c>
      <c r="B461" s="693"/>
      <c r="C461" s="693"/>
      <c r="D461" s="693"/>
      <c r="E461" s="693"/>
      <c r="F461" s="693"/>
      <c r="G461" s="693"/>
      <c r="H461" s="693"/>
      <c r="I461" s="528"/>
      <c r="L461" s="368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</row>
    <row r="462" spans="1:55" ht="24" customHeight="1" x14ac:dyDescent="0.25">
      <c r="A462" s="30"/>
      <c r="B462" s="289" t="s">
        <v>436</v>
      </c>
      <c r="C462" s="291" t="s">
        <v>437</v>
      </c>
      <c r="D462" s="288" t="s">
        <v>28</v>
      </c>
      <c r="E462" s="270" t="s">
        <v>14</v>
      </c>
      <c r="F462" s="271" t="s">
        <v>15</v>
      </c>
      <c r="G462" s="506">
        <v>654</v>
      </c>
      <c r="H462" s="513">
        <f>G462*(1-$H$4)</f>
        <v>654</v>
      </c>
      <c r="I462" s="529">
        <f>G462/1.2</f>
        <v>545</v>
      </c>
      <c r="K462" s="331"/>
      <c r="L462" s="563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</row>
    <row r="463" spans="1:55" ht="24" customHeight="1" x14ac:dyDescent="0.25">
      <c r="A463" s="30"/>
      <c r="B463" s="289" t="s">
        <v>438</v>
      </c>
      <c r="C463" s="291" t="s">
        <v>439</v>
      </c>
      <c r="D463" s="288" t="s">
        <v>28</v>
      </c>
      <c r="E463" s="270" t="s">
        <v>14</v>
      </c>
      <c r="F463" s="271" t="s">
        <v>15</v>
      </c>
      <c r="G463" s="506">
        <v>828</v>
      </c>
      <c r="H463" s="513">
        <f>G463*(1-$H$4)</f>
        <v>828</v>
      </c>
      <c r="I463" s="529">
        <f>G463/1.2</f>
        <v>690</v>
      </c>
      <c r="K463" s="332"/>
      <c r="L463" s="565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</row>
    <row r="464" spans="1:55" ht="12" customHeight="1" x14ac:dyDescent="0.25">
      <c r="A464" s="30"/>
      <c r="B464" s="707" t="s">
        <v>440</v>
      </c>
      <c r="C464" s="701" t="s">
        <v>441</v>
      </c>
      <c r="D464" s="702" t="s">
        <v>28</v>
      </c>
      <c r="E464" s="594" t="s">
        <v>14</v>
      </c>
      <c r="F464" s="647" t="s">
        <v>15</v>
      </c>
      <c r="G464" s="607">
        <v>1146</v>
      </c>
      <c r="H464" s="663">
        <f>G464*(1-$H$4)</f>
        <v>1146</v>
      </c>
      <c r="I464" s="585">
        <f>G464/1.2</f>
        <v>955</v>
      </c>
      <c r="K464" s="329"/>
      <c r="L464" s="371"/>
      <c r="M464" s="380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</row>
    <row r="465" spans="1:55" ht="12" customHeight="1" x14ac:dyDescent="0.25">
      <c r="A465" s="30"/>
      <c r="B465" s="707"/>
      <c r="C465" s="701"/>
      <c r="D465" s="702"/>
      <c r="E465" s="594"/>
      <c r="F465" s="647"/>
      <c r="G465" s="607"/>
      <c r="H465" s="663"/>
      <c r="I465" s="585"/>
      <c r="K465" s="329"/>
      <c r="L465" s="371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</row>
    <row r="466" spans="1:55" ht="12" customHeight="1" x14ac:dyDescent="0.25">
      <c r="A466" s="30"/>
      <c r="B466" s="707" t="s">
        <v>442</v>
      </c>
      <c r="C466" s="701" t="s">
        <v>443</v>
      </c>
      <c r="D466" s="702" t="s">
        <v>28</v>
      </c>
      <c r="E466" s="594" t="s">
        <v>14</v>
      </c>
      <c r="F466" s="647" t="s">
        <v>15</v>
      </c>
      <c r="G466" s="607">
        <v>1224</v>
      </c>
      <c r="H466" s="663">
        <f>G466*(1-$H$4)</f>
        <v>1224</v>
      </c>
      <c r="I466" s="585">
        <f>G466/1.2</f>
        <v>1020</v>
      </c>
      <c r="K466" s="329"/>
      <c r="L466" s="371"/>
      <c r="M466" s="380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</row>
    <row r="467" spans="1:55" ht="12" customHeight="1" x14ac:dyDescent="0.25">
      <c r="A467" s="30"/>
      <c r="B467" s="707"/>
      <c r="C467" s="701"/>
      <c r="D467" s="702"/>
      <c r="E467" s="594"/>
      <c r="F467" s="647"/>
      <c r="G467" s="607"/>
      <c r="H467" s="663"/>
      <c r="I467" s="585"/>
      <c r="K467" s="329"/>
      <c r="L467" s="371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</row>
    <row r="468" spans="1:55" ht="12" customHeight="1" x14ac:dyDescent="0.25">
      <c r="A468" s="30"/>
      <c r="B468" s="707" t="s">
        <v>444</v>
      </c>
      <c r="C468" s="701" t="s">
        <v>445</v>
      </c>
      <c r="D468" s="702" t="s">
        <v>28</v>
      </c>
      <c r="E468" s="594" t="s">
        <v>14</v>
      </c>
      <c r="F468" s="647" t="s">
        <v>15</v>
      </c>
      <c r="G468" s="607">
        <v>1422</v>
      </c>
      <c r="H468" s="663">
        <f>G468*(1-$H$4)</f>
        <v>1422</v>
      </c>
      <c r="I468" s="585">
        <f>G468/1.2</f>
        <v>1185</v>
      </c>
      <c r="K468" s="329"/>
      <c r="L468" s="371"/>
      <c r="M468" s="380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</row>
    <row r="469" spans="1:55" ht="12" customHeight="1" x14ac:dyDescent="0.25">
      <c r="A469" s="30"/>
      <c r="B469" s="707"/>
      <c r="C469" s="701"/>
      <c r="D469" s="702"/>
      <c r="E469" s="594"/>
      <c r="F469" s="647"/>
      <c r="G469" s="607"/>
      <c r="H469" s="663"/>
      <c r="I469" s="585"/>
      <c r="K469" s="329"/>
      <c r="L469" s="371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</row>
    <row r="470" spans="1:55" ht="12" customHeight="1" x14ac:dyDescent="0.25">
      <c r="A470" s="30"/>
      <c r="B470" s="707" t="s">
        <v>446</v>
      </c>
      <c r="C470" s="701" t="s">
        <v>447</v>
      </c>
      <c r="D470" s="702" t="s">
        <v>28</v>
      </c>
      <c r="E470" s="594" t="s">
        <v>14</v>
      </c>
      <c r="F470" s="647" t="s">
        <v>15</v>
      </c>
      <c r="G470" s="607">
        <v>1596</v>
      </c>
      <c r="H470" s="663">
        <f>G470*(1-$H$4)</f>
        <v>1596</v>
      </c>
      <c r="I470" s="585">
        <f>G470/1.2</f>
        <v>1330</v>
      </c>
      <c r="K470" s="329"/>
      <c r="L470" s="371"/>
      <c r="M470" s="380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</row>
    <row r="471" spans="1:55" ht="12" customHeight="1" x14ac:dyDescent="0.25">
      <c r="A471" s="30"/>
      <c r="B471" s="707"/>
      <c r="C471" s="701"/>
      <c r="D471" s="702"/>
      <c r="E471" s="594"/>
      <c r="F471" s="647"/>
      <c r="G471" s="607"/>
      <c r="H471" s="663"/>
      <c r="I471" s="585"/>
      <c r="K471" s="329"/>
      <c r="L471" s="371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</row>
    <row r="472" spans="1:55" ht="12" customHeight="1" x14ac:dyDescent="0.25">
      <c r="A472" s="30"/>
      <c r="B472" s="705" t="s">
        <v>448</v>
      </c>
      <c r="C472" s="700" t="s">
        <v>449</v>
      </c>
      <c r="D472" s="706" t="s">
        <v>28</v>
      </c>
      <c r="E472" s="588" t="s">
        <v>14</v>
      </c>
      <c r="F472" s="656" t="s">
        <v>15</v>
      </c>
      <c r="G472" s="590">
        <v>1764</v>
      </c>
      <c r="H472" s="661">
        <f>G472*(1-$H$4)</f>
        <v>1764</v>
      </c>
      <c r="I472" s="585">
        <f>G472/1.2</f>
        <v>1470</v>
      </c>
      <c r="K472" s="329"/>
      <c r="L472" s="371"/>
      <c r="M472" s="380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</row>
    <row r="473" spans="1:55" ht="12" customHeight="1" x14ac:dyDescent="0.25">
      <c r="A473" s="31"/>
      <c r="B473" s="705"/>
      <c r="C473" s="700"/>
      <c r="D473" s="706"/>
      <c r="E473" s="588"/>
      <c r="F473" s="656"/>
      <c r="G473" s="590"/>
      <c r="H473" s="661"/>
      <c r="I473" s="585"/>
      <c r="K473" s="332"/>
      <c r="L473" s="37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</row>
    <row r="474" spans="1:55" ht="2.15" customHeight="1" x14ac:dyDescent="0.25">
      <c r="A474" s="691"/>
      <c r="B474" s="691"/>
      <c r="C474" s="691"/>
      <c r="D474" s="691"/>
      <c r="E474" s="691"/>
      <c r="F474" s="691"/>
      <c r="G474" s="691"/>
      <c r="H474" s="691"/>
      <c r="I474" s="532"/>
      <c r="L474" s="214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</row>
    <row r="475" spans="1:55" ht="22" customHeight="1" x14ac:dyDescent="0.25">
      <c r="A475" s="692" t="s">
        <v>450</v>
      </c>
      <c r="B475" s="692"/>
      <c r="C475" s="692"/>
      <c r="D475" s="692"/>
      <c r="E475" s="692"/>
      <c r="F475" s="692"/>
      <c r="G475" s="692"/>
      <c r="H475" s="692"/>
      <c r="I475" s="532"/>
      <c r="K475" s="155"/>
      <c r="L475" s="220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</row>
    <row r="476" spans="1:55" ht="15" customHeight="1" x14ac:dyDescent="0.25">
      <c r="A476" s="693" t="s">
        <v>744</v>
      </c>
      <c r="B476" s="693"/>
      <c r="C476" s="693"/>
      <c r="D476" s="693"/>
      <c r="E476" s="693"/>
      <c r="F476" s="693"/>
      <c r="G476" s="693"/>
      <c r="H476" s="693"/>
      <c r="I476" s="532"/>
      <c r="K476" s="155"/>
      <c r="L476" s="367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</row>
    <row r="477" spans="1:55" ht="17" customHeight="1" x14ac:dyDescent="0.25">
      <c r="A477" s="30"/>
      <c r="B477" s="592" t="s">
        <v>451</v>
      </c>
      <c r="C477" s="701" t="s">
        <v>452</v>
      </c>
      <c r="D477" s="702" t="s">
        <v>742</v>
      </c>
      <c r="E477" s="704" t="s">
        <v>14</v>
      </c>
      <c r="F477" s="647" t="s">
        <v>15</v>
      </c>
      <c r="G477" s="607">
        <v>5832</v>
      </c>
      <c r="H477" s="690">
        <f>G477*(1-$H$4)</f>
        <v>5832</v>
      </c>
      <c r="I477" s="585">
        <f>G477/1.2</f>
        <v>4860</v>
      </c>
      <c r="J477" s="545"/>
      <c r="K477" s="625"/>
      <c r="L477" s="566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</row>
    <row r="478" spans="1:55" ht="17" customHeight="1" x14ac:dyDescent="0.25">
      <c r="A478" s="30"/>
      <c r="B478" s="592"/>
      <c r="C478" s="701"/>
      <c r="D478" s="702"/>
      <c r="E478" s="704"/>
      <c r="F478" s="647"/>
      <c r="G478" s="607"/>
      <c r="H478" s="690"/>
      <c r="I478" s="585"/>
      <c r="J478" s="545"/>
      <c r="K478" s="581"/>
      <c r="L478" s="567"/>
      <c r="M478" s="380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</row>
    <row r="479" spans="1:55" ht="17" customHeight="1" x14ac:dyDescent="0.25">
      <c r="A479" s="30"/>
      <c r="B479" s="592" t="s">
        <v>453</v>
      </c>
      <c r="C479" s="701" t="s">
        <v>454</v>
      </c>
      <c r="D479" s="702" t="s">
        <v>742</v>
      </c>
      <c r="E479" s="704" t="s">
        <v>14</v>
      </c>
      <c r="F479" s="647" t="s">
        <v>15</v>
      </c>
      <c r="G479" s="607">
        <v>6144</v>
      </c>
      <c r="H479" s="690">
        <f>G479*(1-$H$4)</f>
        <v>6144</v>
      </c>
      <c r="I479" s="585">
        <f>G479/1.2</f>
        <v>5120</v>
      </c>
      <c r="J479" s="545"/>
      <c r="K479" s="581"/>
      <c r="L479" s="567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</row>
    <row r="480" spans="1:55" ht="17" customHeight="1" x14ac:dyDescent="0.25">
      <c r="A480" s="30"/>
      <c r="B480" s="592"/>
      <c r="C480" s="701"/>
      <c r="D480" s="702"/>
      <c r="E480" s="704"/>
      <c r="F480" s="647"/>
      <c r="G480" s="607"/>
      <c r="H480" s="690"/>
      <c r="I480" s="585"/>
      <c r="J480" s="545"/>
      <c r="K480" s="581"/>
      <c r="L480" s="567"/>
      <c r="M480" s="380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</row>
    <row r="481" spans="1:55" ht="17" customHeight="1" x14ac:dyDescent="0.25">
      <c r="A481" s="30"/>
      <c r="B481" s="586" t="s">
        <v>455</v>
      </c>
      <c r="C481" s="700" t="s">
        <v>456</v>
      </c>
      <c r="D481" s="702" t="s">
        <v>742</v>
      </c>
      <c r="E481" s="703" t="s">
        <v>14</v>
      </c>
      <c r="F481" s="656" t="s">
        <v>15</v>
      </c>
      <c r="G481" s="590">
        <v>7632</v>
      </c>
      <c r="H481" s="686">
        <f>G481*(1-$H$4)</f>
        <v>7632</v>
      </c>
      <c r="I481" s="585">
        <f>G481/1.2</f>
        <v>6360</v>
      </c>
      <c r="J481" s="545"/>
      <c r="K481" s="581"/>
      <c r="L481" s="567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</row>
    <row r="482" spans="1:55" ht="17" customHeight="1" x14ac:dyDescent="0.25">
      <c r="A482" s="30"/>
      <c r="B482" s="586"/>
      <c r="C482" s="700"/>
      <c r="D482" s="702"/>
      <c r="E482" s="703"/>
      <c r="F482" s="656"/>
      <c r="G482" s="590"/>
      <c r="H482" s="686"/>
      <c r="I482" s="585"/>
      <c r="J482" s="545"/>
      <c r="K482" s="581"/>
      <c r="L482" s="567"/>
      <c r="M482" s="380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</row>
    <row r="483" spans="1:55" ht="17" customHeight="1" x14ac:dyDescent="0.25">
      <c r="A483" s="30"/>
      <c r="B483" s="586" t="s">
        <v>457</v>
      </c>
      <c r="C483" s="700" t="s">
        <v>458</v>
      </c>
      <c r="D483" s="702" t="s">
        <v>742</v>
      </c>
      <c r="E483" s="703" t="s">
        <v>14</v>
      </c>
      <c r="F483" s="656" t="s">
        <v>15</v>
      </c>
      <c r="G483" s="590">
        <v>9432</v>
      </c>
      <c r="H483" s="686">
        <f>G483*(1-$H$4)</f>
        <v>9432</v>
      </c>
      <c r="I483" s="585">
        <f>G483/1.2</f>
        <v>7860</v>
      </c>
      <c r="J483" s="545"/>
      <c r="K483" s="581"/>
      <c r="L483" s="567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</row>
    <row r="484" spans="1:55" ht="17" customHeight="1" x14ac:dyDescent="0.25">
      <c r="A484" s="31"/>
      <c r="B484" s="586"/>
      <c r="C484" s="700"/>
      <c r="D484" s="702"/>
      <c r="E484" s="703"/>
      <c r="F484" s="656"/>
      <c r="G484" s="590"/>
      <c r="H484" s="686"/>
      <c r="I484" s="585"/>
      <c r="J484" s="545"/>
      <c r="K484" s="626"/>
      <c r="L484" s="568"/>
      <c r="M484" s="380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</row>
    <row r="485" spans="1:55" ht="2.15" customHeight="1" x14ac:dyDescent="0.25">
      <c r="A485" s="691"/>
      <c r="B485" s="691"/>
      <c r="C485" s="691"/>
      <c r="D485" s="691"/>
      <c r="E485" s="691"/>
      <c r="F485" s="691"/>
      <c r="G485" s="691"/>
      <c r="H485" s="691"/>
      <c r="I485" s="532"/>
      <c r="L485" s="214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</row>
    <row r="486" spans="1:55" ht="22" customHeight="1" x14ac:dyDescent="0.25">
      <c r="A486" s="692" t="s">
        <v>459</v>
      </c>
      <c r="B486" s="692"/>
      <c r="C486" s="692"/>
      <c r="D486" s="692"/>
      <c r="E486" s="692"/>
      <c r="F486" s="692"/>
      <c r="G486" s="692"/>
      <c r="H486" s="692"/>
      <c r="I486" s="532"/>
      <c r="L486" s="213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</row>
    <row r="487" spans="1:55" ht="15" customHeight="1" x14ac:dyDescent="0.25">
      <c r="A487" s="693" t="s">
        <v>460</v>
      </c>
      <c r="B487" s="693"/>
      <c r="C487" s="693"/>
      <c r="D487" s="693"/>
      <c r="E487" s="693"/>
      <c r="F487" s="693"/>
      <c r="G487" s="693"/>
      <c r="H487" s="693"/>
      <c r="I487" s="532"/>
      <c r="L487" s="368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</row>
    <row r="488" spans="1:55" ht="16" customHeight="1" x14ac:dyDescent="0.25">
      <c r="A488" s="30"/>
      <c r="B488" s="592" t="s">
        <v>461</v>
      </c>
      <c r="C488" s="701" t="s">
        <v>462</v>
      </c>
      <c r="D488" s="593" t="s">
        <v>28</v>
      </c>
      <c r="E488" s="594" t="s">
        <v>14</v>
      </c>
      <c r="F488" s="647" t="s">
        <v>15</v>
      </c>
      <c r="G488" s="662">
        <v>1440</v>
      </c>
      <c r="H488" s="663">
        <f>G488*(1-$H$4)</f>
        <v>1440</v>
      </c>
      <c r="I488" s="585">
        <f>G488/1.2</f>
        <v>1200</v>
      </c>
      <c r="J488" s="545"/>
      <c r="K488" s="664"/>
      <c r="L488" s="563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</row>
    <row r="489" spans="1:55" ht="16" customHeight="1" x14ac:dyDescent="0.25">
      <c r="A489" s="30"/>
      <c r="B489" s="592"/>
      <c r="C489" s="701"/>
      <c r="D489" s="593"/>
      <c r="E489" s="594"/>
      <c r="F489" s="647"/>
      <c r="G489" s="662"/>
      <c r="H489" s="663"/>
      <c r="I489" s="585"/>
      <c r="J489" s="545"/>
      <c r="K489" s="698"/>
      <c r="L489" s="564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</row>
    <row r="490" spans="1:55" ht="16" customHeight="1" x14ac:dyDescent="0.25">
      <c r="A490" s="30"/>
      <c r="B490" s="592" t="s">
        <v>463</v>
      </c>
      <c r="C490" s="701" t="s">
        <v>464</v>
      </c>
      <c r="D490" s="593" t="s">
        <v>28</v>
      </c>
      <c r="E490" s="594" t="s">
        <v>14</v>
      </c>
      <c r="F490" s="647" t="s">
        <v>15</v>
      </c>
      <c r="G490" s="662">
        <v>1590</v>
      </c>
      <c r="H490" s="663">
        <f>G490*(1-$H$4)</f>
        <v>1590</v>
      </c>
      <c r="I490" s="585">
        <f>G490/1.2</f>
        <v>1325</v>
      </c>
      <c r="J490" s="545"/>
      <c r="K490" s="698"/>
      <c r="L490" s="564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</row>
    <row r="491" spans="1:55" ht="16" customHeight="1" x14ac:dyDescent="0.25">
      <c r="A491" s="30"/>
      <c r="B491" s="592"/>
      <c r="C491" s="701"/>
      <c r="D491" s="593"/>
      <c r="E491" s="594"/>
      <c r="F491" s="647"/>
      <c r="G491" s="662"/>
      <c r="H491" s="663"/>
      <c r="I491" s="585"/>
      <c r="J491" s="545"/>
      <c r="K491" s="698"/>
      <c r="L491" s="564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</row>
    <row r="492" spans="1:55" ht="16" customHeight="1" x14ac:dyDescent="0.25">
      <c r="A492" s="30"/>
      <c r="B492" s="592" t="s">
        <v>465</v>
      </c>
      <c r="C492" s="701" t="s">
        <v>466</v>
      </c>
      <c r="D492" s="593" t="s">
        <v>28</v>
      </c>
      <c r="E492" s="594" t="s">
        <v>14</v>
      </c>
      <c r="F492" s="647" t="s">
        <v>15</v>
      </c>
      <c r="G492" s="662">
        <v>1914</v>
      </c>
      <c r="H492" s="663">
        <f>G492*(1-$H$4)</f>
        <v>1914</v>
      </c>
      <c r="I492" s="585">
        <f>G492/1.2</f>
        <v>1595</v>
      </c>
      <c r="J492" s="545"/>
      <c r="K492" s="698"/>
      <c r="L492" s="564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</row>
    <row r="493" spans="1:55" ht="16" customHeight="1" x14ac:dyDescent="0.25">
      <c r="A493" s="30"/>
      <c r="B493" s="592"/>
      <c r="C493" s="701"/>
      <c r="D493" s="593"/>
      <c r="E493" s="594"/>
      <c r="F493" s="647"/>
      <c r="G493" s="662"/>
      <c r="H493" s="663"/>
      <c r="I493" s="585"/>
      <c r="J493" s="545"/>
      <c r="K493" s="698"/>
      <c r="L493" s="564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</row>
    <row r="494" spans="1:55" ht="16" customHeight="1" x14ac:dyDescent="0.25">
      <c r="A494" s="30"/>
      <c r="B494" s="592" t="s">
        <v>467</v>
      </c>
      <c r="C494" s="701" t="s">
        <v>468</v>
      </c>
      <c r="D494" s="593" t="s">
        <v>28</v>
      </c>
      <c r="E494" s="594" t="s">
        <v>14</v>
      </c>
      <c r="F494" s="647" t="s">
        <v>15</v>
      </c>
      <c r="G494" s="662">
        <v>2070</v>
      </c>
      <c r="H494" s="663">
        <f>G494*(1-$H$4)</f>
        <v>2070</v>
      </c>
      <c r="I494" s="585">
        <f>G494/1.2</f>
        <v>1725</v>
      </c>
      <c r="J494" s="545"/>
      <c r="K494" s="698"/>
      <c r="L494" s="564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</row>
    <row r="495" spans="1:55" ht="16" customHeight="1" x14ac:dyDescent="0.25">
      <c r="A495" s="30"/>
      <c r="B495" s="592"/>
      <c r="C495" s="701"/>
      <c r="D495" s="593"/>
      <c r="E495" s="594"/>
      <c r="F495" s="647"/>
      <c r="G495" s="662"/>
      <c r="H495" s="663"/>
      <c r="I495" s="585"/>
      <c r="J495" s="545"/>
      <c r="K495" s="698"/>
      <c r="L495" s="564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</row>
    <row r="496" spans="1:55" ht="16" customHeight="1" x14ac:dyDescent="0.25">
      <c r="A496" s="30"/>
      <c r="B496" s="592" t="s">
        <v>469</v>
      </c>
      <c r="C496" s="701" t="s">
        <v>470</v>
      </c>
      <c r="D496" s="593" t="s">
        <v>28</v>
      </c>
      <c r="E496" s="594" t="s">
        <v>14</v>
      </c>
      <c r="F496" s="647" t="s">
        <v>15</v>
      </c>
      <c r="G496" s="662">
        <v>2490</v>
      </c>
      <c r="H496" s="663">
        <f>G496*(1-$H$4)</f>
        <v>2490</v>
      </c>
      <c r="I496" s="585">
        <f>G496/1.2</f>
        <v>2075</v>
      </c>
      <c r="J496" s="545"/>
      <c r="K496" s="698"/>
      <c r="L496" s="564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</row>
    <row r="497" spans="1:55" ht="16" customHeight="1" x14ac:dyDescent="0.25">
      <c r="A497" s="30"/>
      <c r="B497" s="592"/>
      <c r="C497" s="701"/>
      <c r="D497" s="593"/>
      <c r="E497" s="594"/>
      <c r="F497" s="647"/>
      <c r="G497" s="662"/>
      <c r="H497" s="663"/>
      <c r="I497" s="585"/>
      <c r="J497" s="545"/>
      <c r="K497" s="698"/>
      <c r="L497" s="564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</row>
    <row r="498" spans="1:55" ht="16" customHeight="1" x14ac:dyDescent="0.25">
      <c r="A498" s="30"/>
      <c r="B498" s="586" t="s">
        <v>471</v>
      </c>
      <c r="C498" s="700" t="s">
        <v>472</v>
      </c>
      <c r="D498" s="587" t="s">
        <v>28</v>
      </c>
      <c r="E498" s="588" t="s">
        <v>14</v>
      </c>
      <c r="F498" s="656" t="s">
        <v>15</v>
      </c>
      <c r="G498" s="660">
        <v>2568</v>
      </c>
      <c r="H498" s="661">
        <f>G498*(1-$H$4)</f>
        <v>2568</v>
      </c>
      <c r="I498" s="585">
        <f>G498/1.2</f>
        <v>2140</v>
      </c>
      <c r="J498" s="545"/>
      <c r="K498" s="698"/>
      <c r="L498" s="564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</row>
    <row r="499" spans="1:55" ht="16" customHeight="1" x14ac:dyDescent="0.25">
      <c r="A499" s="31"/>
      <c r="B499" s="586"/>
      <c r="C499" s="700"/>
      <c r="D499" s="587"/>
      <c r="E499" s="588"/>
      <c r="F499" s="656"/>
      <c r="G499" s="660"/>
      <c r="H499" s="661"/>
      <c r="I499" s="585"/>
      <c r="J499" s="545"/>
      <c r="K499" s="665"/>
      <c r="L499" s="565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</row>
    <row r="500" spans="1:55" ht="2.15" customHeight="1" x14ac:dyDescent="0.25">
      <c r="A500" s="699"/>
      <c r="B500" s="699"/>
      <c r="C500" s="699"/>
      <c r="D500" s="699"/>
      <c r="E500" s="699"/>
      <c r="F500" s="699"/>
      <c r="G500" s="699"/>
      <c r="H500" s="699"/>
      <c r="I500" s="528"/>
      <c r="L500" s="214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</row>
    <row r="501" spans="1:55" ht="22" customHeight="1" x14ac:dyDescent="0.25">
      <c r="A501" s="692" t="s">
        <v>473</v>
      </c>
      <c r="B501" s="692"/>
      <c r="C501" s="692"/>
      <c r="D501" s="692"/>
      <c r="E501" s="692"/>
      <c r="F501" s="692"/>
      <c r="G501" s="692"/>
      <c r="H501" s="692"/>
      <c r="I501" s="528"/>
      <c r="L501" s="213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</row>
    <row r="502" spans="1:55" ht="15" customHeight="1" x14ac:dyDescent="0.25">
      <c r="A502" s="693" t="s">
        <v>460</v>
      </c>
      <c r="B502" s="693"/>
      <c r="C502" s="693"/>
      <c r="D502" s="693"/>
      <c r="E502" s="693"/>
      <c r="F502" s="693"/>
      <c r="G502" s="693"/>
      <c r="H502" s="693"/>
      <c r="I502" s="528"/>
      <c r="L502" s="368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</row>
    <row r="503" spans="1:55" ht="22" customHeight="1" x14ac:dyDescent="0.25">
      <c r="A503" s="30"/>
      <c r="B503" s="592" t="s">
        <v>474</v>
      </c>
      <c r="C503" s="701" t="s">
        <v>475</v>
      </c>
      <c r="D503" s="687" t="s">
        <v>823</v>
      </c>
      <c r="E503" s="688" t="s">
        <v>14</v>
      </c>
      <c r="F503" s="689" t="s">
        <v>19</v>
      </c>
      <c r="G503" s="607">
        <v>3828</v>
      </c>
      <c r="H503" s="690">
        <f>G503*(1-$H$4)</f>
        <v>3828</v>
      </c>
      <c r="I503" s="585">
        <f>G503/1.2</f>
        <v>3190</v>
      </c>
      <c r="J503" s="545"/>
      <c r="K503" s="664"/>
      <c r="L503" s="563"/>
      <c r="M503" s="380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</row>
    <row r="504" spans="1:55" ht="22" customHeight="1" x14ac:dyDescent="0.25">
      <c r="A504" s="30"/>
      <c r="B504" s="592"/>
      <c r="C504" s="701"/>
      <c r="D504" s="687"/>
      <c r="E504" s="688"/>
      <c r="F504" s="689"/>
      <c r="G504" s="607"/>
      <c r="H504" s="690"/>
      <c r="I504" s="585"/>
      <c r="J504" s="545"/>
      <c r="K504" s="698"/>
      <c r="L504" s="564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</row>
    <row r="505" spans="1:55" ht="22" customHeight="1" x14ac:dyDescent="0.25">
      <c r="A505" s="30"/>
      <c r="B505" s="592" t="s">
        <v>476</v>
      </c>
      <c r="C505" s="701" t="s">
        <v>477</v>
      </c>
      <c r="D505" s="687" t="s">
        <v>823</v>
      </c>
      <c r="E505" s="688" t="s">
        <v>14</v>
      </c>
      <c r="F505" s="689" t="s">
        <v>19</v>
      </c>
      <c r="G505" s="607">
        <v>4146</v>
      </c>
      <c r="H505" s="690">
        <f>G505*(1-$H$4)</f>
        <v>4146</v>
      </c>
      <c r="I505" s="585">
        <f>G505/1.2</f>
        <v>3455</v>
      </c>
      <c r="J505" s="545"/>
      <c r="K505" s="698"/>
      <c r="L505" s="564"/>
      <c r="M505" s="380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</row>
    <row r="506" spans="1:55" ht="22" customHeight="1" x14ac:dyDescent="0.25">
      <c r="A506" s="30"/>
      <c r="B506" s="592"/>
      <c r="C506" s="701"/>
      <c r="D506" s="687"/>
      <c r="E506" s="688"/>
      <c r="F506" s="689"/>
      <c r="G506" s="607"/>
      <c r="H506" s="690"/>
      <c r="I506" s="585"/>
      <c r="J506" s="545"/>
      <c r="K506" s="698"/>
      <c r="L506" s="564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</row>
    <row r="507" spans="1:55" ht="22" customHeight="1" x14ac:dyDescent="0.25">
      <c r="A507" s="30"/>
      <c r="B507" s="586" t="s">
        <v>478</v>
      </c>
      <c r="C507" s="700" t="s">
        <v>479</v>
      </c>
      <c r="D507" s="687" t="s">
        <v>823</v>
      </c>
      <c r="E507" s="642" t="s">
        <v>14</v>
      </c>
      <c r="F507" s="643" t="s">
        <v>19</v>
      </c>
      <c r="G507" s="590">
        <v>5634</v>
      </c>
      <c r="H507" s="686">
        <f>G507*(1-$H$4)</f>
        <v>5634</v>
      </c>
      <c r="I507" s="585">
        <f>G507/1.2</f>
        <v>4695</v>
      </c>
      <c r="J507" s="545"/>
      <c r="K507" s="698"/>
      <c r="L507" s="564"/>
      <c r="M507" s="380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</row>
    <row r="508" spans="1:55" ht="22" customHeight="1" x14ac:dyDescent="0.25">
      <c r="A508" s="31"/>
      <c r="B508" s="586"/>
      <c r="C508" s="700"/>
      <c r="D508" s="687"/>
      <c r="E508" s="642"/>
      <c r="F508" s="643"/>
      <c r="G508" s="590"/>
      <c r="H508" s="686"/>
      <c r="I508" s="585"/>
      <c r="J508" s="545"/>
      <c r="K508" s="665"/>
      <c r="L508" s="565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</row>
    <row r="509" spans="1:55" ht="3" customHeight="1" x14ac:dyDescent="0.25">
      <c r="A509" s="699"/>
      <c r="B509" s="699"/>
      <c r="C509" s="699"/>
      <c r="D509" s="699"/>
      <c r="E509" s="699"/>
      <c r="F509" s="699"/>
      <c r="G509" s="699"/>
      <c r="H509" s="699"/>
      <c r="I509" s="528"/>
      <c r="L509" s="214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</row>
    <row r="510" spans="1:55" ht="22" customHeight="1" x14ac:dyDescent="0.25">
      <c r="A510" s="692" t="s">
        <v>480</v>
      </c>
      <c r="B510" s="692"/>
      <c r="C510" s="692"/>
      <c r="D510" s="692"/>
      <c r="E510" s="692"/>
      <c r="F510" s="692"/>
      <c r="G510" s="692"/>
      <c r="H510" s="692"/>
      <c r="I510" s="528"/>
      <c r="L510" s="213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</row>
    <row r="511" spans="1:55" ht="15" customHeight="1" x14ac:dyDescent="0.25">
      <c r="A511" s="693" t="s">
        <v>745</v>
      </c>
      <c r="B511" s="693"/>
      <c r="C511" s="693"/>
      <c r="D511" s="693"/>
      <c r="E511" s="693"/>
      <c r="F511" s="693"/>
      <c r="G511" s="693"/>
      <c r="H511" s="693"/>
      <c r="I511" s="528"/>
      <c r="L511" s="368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</row>
    <row r="512" spans="1:55" ht="22" customHeight="1" x14ac:dyDescent="0.25">
      <c r="A512" s="30"/>
      <c r="B512" s="592" t="s">
        <v>481</v>
      </c>
      <c r="C512" s="298" t="s">
        <v>482</v>
      </c>
      <c r="D512" s="694" t="s">
        <v>28</v>
      </c>
      <c r="E512" s="695" t="s">
        <v>14</v>
      </c>
      <c r="F512" s="696" t="s">
        <v>15</v>
      </c>
      <c r="G512" s="660">
        <v>576</v>
      </c>
      <c r="H512" s="697">
        <f t="shared" ref="H512:H526" si="27">G512*(1-$H$4)</f>
        <v>576</v>
      </c>
      <c r="I512" s="585">
        <f t="shared" ref="I512:I526" si="28">G512/1.2</f>
        <v>480</v>
      </c>
      <c r="K512" s="331"/>
      <c r="L512" s="560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</row>
    <row r="513" spans="1:29" ht="22" customHeight="1" x14ac:dyDescent="0.25">
      <c r="A513" s="30"/>
      <c r="B513" s="592"/>
      <c r="C513" s="299" t="s">
        <v>661</v>
      </c>
      <c r="D513" s="587"/>
      <c r="E513" s="588"/>
      <c r="F513" s="656"/>
      <c r="G513" s="660"/>
      <c r="H513" s="661"/>
      <c r="I513" s="585"/>
      <c r="K513" s="329"/>
      <c r="L513" s="561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</row>
    <row r="514" spans="1:29" ht="22" customHeight="1" x14ac:dyDescent="0.25">
      <c r="A514" s="30"/>
      <c r="B514" s="592" t="s">
        <v>483</v>
      </c>
      <c r="C514" s="298" t="s">
        <v>484</v>
      </c>
      <c r="D514" s="694" t="s">
        <v>28</v>
      </c>
      <c r="E514" s="695" t="s">
        <v>14</v>
      </c>
      <c r="F514" s="696" t="s">
        <v>15</v>
      </c>
      <c r="G514" s="660">
        <v>576</v>
      </c>
      <c r="H514" s="697">
        <f t="shared" si="27"/>
        <v>576</v>
      </c>
      <c r="I514" s="585">
        <f t="shared" si="28"/>
        <v>480</v>
      </c>
      <c r="K514" s="329"/>
      <c r="L514" s="561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</row>
    <row r="515" spans="1:29" ht="22" customHeight="1" x14ac:dyDescent="0.25">
      <c r="A515" s="30"/>
      <c r="B515" s="592"/>
      <c r="C515" s="299" t="s">
        <v>662</v>
      </c>
      <c r="D515" s="587"/>
      <c r="E515" s="588"/>
      <c r="F515" s="656"/>
      <c r="G515" s="660"/>
      <c r="H515" s="661"/>
      <c r="I515" s="585"/>
      <c r="K515" s="332"/>
      <c r="L515" s="562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</row>
    <row r="516" spans="1:29" ht="18" customHeight="1" x14ac:dyDescent="0.25">
      <c r="A516" s="30"/>
      <c r="B516" s="592" t="s">
        <v>485</v>
      </c>
      <c r="C516" s="298" t="s">
        <v>486</v>
      </c>
      <c r="D516" s="694" t="s">
        <v>28</v>
      </c>
      <c r="E516" s="695" t="s">
        <v>14</v>
      </c>
      <c r="F516" s="696" t="s">
        <v>15</v>
      </c>
      <c r="G516" s="660">
        <v>858</v>
      </c>
      <c r="H516" s="697">
        <f t="shared" si="27"/>
        <v>858</v>
      </c>
      <c r="I516" s="585">
        <f t="shared" si="28"/>
        <v>715</v>
      </c>
      <c r="K516" s="331"/>
      <c r="L516" s="560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</row>
    <row r="517" spans="1:29" ht="18" customHeight="1" x14ac:dyDescent="0.25">
      <c r="A517" s="30"/>
      <c r="B517" s="592"/>
      <c r="C517" s="299" t="s">
        <v>663</v>
      </c>
      <c r="D517" s="587"/>
      <c r="E517" s="588"/>
      <c r="F517" s="656"/>
      <c r="G517" s="660"/>
      <c r="H517" s="661"/>
      <c r="I517" s="585"/>
      <c r="K517" s="329"/>
      <c r="L517" s="561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</row>
    <row r="518" spans="1:29" ht="18" customHeight="1" x14ac:dyDescent="0.25">
      <c r="A518" s="30"/>
      <c r="B518" s="592" t="s">
        <v>487</v>
      </c>
      <c r="C518" s="298" t="s">
        <v>488</v>
      </c>
      <c r="D518" s="694" t="s">
        <v>28</v>
      </c>
      <c r="E518" s="695" t="s">
        <v>14</v>
      </c>
      <c r="F518" s="696" t="s">
        <v>15</v>
      </c>
      <c r="G518" s="660">
        <v>858</v>
      </c>
      <c r="H518" s="697">
        <f t="shared" si="27"/>
        <v>858</v>
      </c>
      <c r="I518" s="585">
        <f t="shared" si="28"/>
        <v>715</v>
      </c>
      <c r="K518" s="329"/>
      <c r="L518" s="561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</row>
    <row r="519" spans="1:29" ht="18" customHeight="1" x14ac:dyDescent="0.25">
      <c r="A519" s="30"/>
      <c r="B519" s="592"/>
      <c r="C519" s="299" t="s">
        <v>664</v>
      </c>
      <c r="D519" s="587"/>
      <c r="E519" s="588"/>
      <c r="F519" s="656"/>
      <c r="G519" s="660"/>
      <c r="H519" s="661"/>
      <c r="I519" s="585"/>
      <c r="K519" s="329"/>
      <c r="L519" s="561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</row>
    <row r="520" spans="1:29" ht="18" customHeight="1" x14ac:dyDescent="0.25">
      <c r="A520" s="30"/>
      <c r="B520" s="592" t="s">
        <v>489</v>
      </c>
      <c r="C520" s="298" t="s">
        <v>490</v>
      </c>
      <c r="D520" s="694" t="s">
        <v>28</v>
      </c>
      <c r="E520" s="695" t="s">
        <v>14</v>
      </c>
      <c r="F520" s="696" t="s">
        <v>15</v>
      </c>
      <c r="G520" s="660">
        <v>936</v>
      </c>
      <c r="H520" s="697">
        <f t="shared" si="27"/>
        <v>936</v>
      </c>
      <c r="I520" s="585">
        <f t="shared" si="28"/>
        <v>780</v>
      </c>
      <c r="J520" s="669"/>
      <c r="K520" s="670"/>
      <c r="L520" s="561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</row>
    <row r="521" spans="1:29" ht="18" customHeight="1" x14ac:dyDescent="0.25">
      <c r="A521" s="30"/>
      <c r="B521" s="592"/>
      <c r="C521" s="299" t="s">
        <v>665</v>
      </c>
      <c r="D521" s="587"/>
      <c r="E521" s="588"/>
      <c r="F521" s="656"/>
      <c r="G521" s="660"/>
      <c r="H521" s="661"/>
      <c r="I521" s="585"/>
      <c r="J521" s="669"/>
      <c r="K521" s="670"/>
      <c r="L521" s="561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</row>
    <row r="522" spans="1:29" ht="18" customHeight="1" x14ac:dyDescent="0.25">
      <c r="A522" s="30"/>
      <c r="B522" s="592" t="s">
        <v>491</v>
      </c>
      <c r="C522" s="298" t="s">
        <v>492</v>
      </c>
      <c r="D522" s="694" t="s">
        <v>28</v>
      </c>
      <c r="E522" s="695" t="s">
        <v>14</v>
      </c>
      <c r="F522" s="696" t="s">
        <v>15</v>
      </c>
      <c r="G522" s="660">
        <v>936</v>
      </c>
      <c r="H522" s="697">
        <f t="shared" si="27"/>
        <v>936</v>
      </c>
      <c r="I522" s="585">
        <f t="shared" si="28"/>
        <v>780</v>
      </c>
      <c r="J522" s="669"/>
      <c r="K522" s="670"/>
      <c r="L522" s="561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</row>
    <row r="523" spans="1:29" ht="18" customHeight="1" x14ac:dyDescent="0.25">
      <c r="A523" s="31"/>
      <c r="B523" s="592"/>
      <c r="C523" s="299" t="s">
        <v>666</v>
      </c>
      <c r="D523" s="587"/>
      <c r="E523" s="588"/>
      <c r="F523" s="656"/>
      <c r="G523" s="660"/>
      <c r="H523" s="661"/>
      <c r="I523" s="585"/>
      <c r="J523" s="669"/>
      <c r="K523" s="584"/>
      <c r="L523" s="562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</row>
    <row r="524" spans="1:29" ht="18" customHeight="1" x14ac:dyDescent="0.25">
      <c r="A524" s="30"/>
      <c r="B524" s="586" t="s">
        <v>659</v>
      </c>
      <c r="C524" s="89" t="s">
        <v>660</v>
      </c>
      <c r="D524" s="694" t="s">
        <v>28</v>
      </c>
      <c r="E524" s="695" t="s">
        <v>14</v>
      </c>
      <c r="F524" s="696" t="s">
        <v>15</v>
      </c>
      <c r="G524" s="660">
        <v>1485</v>
      </c>
      <c r="H524" s="697">
        <f t="shared" si="27"/>
        <v>1485</v>
      </c>
      <c r="I524" s="585">
        <f t="shared" ref="I524" si="29">G524/1.2</f>
        <v>1237.5</v>
      </c>
      <c r="K524" s="331"/>
      <c r="L524" s="560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</row>
    <row r="525" spans="1:29" ht="18" customHeight="1" x14ac:dyDescent="0.25">
      <c r="A525" s="30"/>
      <c r="B525" s="586"/>
      <c r="C525" s="299" t="s">
        <v>667</v>
      </c>
      <c r="D525" s="587"/>
      <c r="E525" s="588"/>
      <c r="F525" s="656"/>
      <c r="G525" s="660"/>
      <c r="H525" s="661"/>
      <c r="I525" s="585"/>
      <c r="K525" s="329"/>
      <c r="L525" s="561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</row>
    <row r="526" spans="1:29" ht="18" customHeight="1" x14ac:dyDescent="0.25">
      <c r="A526" s="30"/>
      <c r="B526" s="586" t="s">
        <v>493</v>
      </c>
      <c r="C526" s="89" t="s">
        <v>494</v>
      </c>
      <c r="D526" s="587" t="s">
        <v>28</v>
      </c>
      <c r="E526" s="588" t="s">
        <v>14</v>
      </c>
      <c r="F526" s="656" t="s">
        <v>15</v>
      </c>
      <c r="G526" s="660">
        <v>1644</v>
      </c>
      <c r="H526" s="661">
        <f t="shared" si="27"/>
        <v>1644</v>
      </c>
      <c r="I526" s="585">
        <f t="shared" si="28"/>
        <v>1370</v>
      </c>
      <c r="K526" s="329"/>
      <c r="L526" s="561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</row>
    <row r="527" spans="1:29" ht="18" customHeight="1" x14ac:dyDescent="0.25">
      <c r="A527" s="31"/>
      <c r="B527" s="586"/>
      <c r="C527" s="299" t="s">
        <v>666</v>
      </c>
      <c r="D527" s="587"/>
      <c r="E527" s="588"/>
      <c r="F527" s="656"/>
      <c r="G527" s="660"/>
      <c r="H527" s="661"/>
      <c r="I527" s="585"/>
      <c r="K527" s="332"/>
      <c r="L527" s="562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</row>
    <row r="528" spans="1:29" ht="3" customHeight="1" x14ac:dyDescent="0.25">
      <c r="A528" s="691"/>
      <c r="B528" s="691"/>
      <c r="C528" s="691"/>
      <c r="D528" s="691"/>
      <c r="E528" s="691"/>
      <c r="F528" s="691"/>
      <c r="G528" s="691"/>
      <c r="H528" s="691"/>
      <c r="I528" s="528"/>
      <c r="L528" s="212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</row>
    <row r="529" spans="1:55" ht="22.5" customHeight="1" x14ac:dyDescent="0.25">
      <c r="A529" s="692" t="s">
        <v>495</v>
      </c>
      <c r="B529" s="692"/>
      <c r="C529" s="692"/>
      <c r="D529" s="692"/>
      <c r="E529" s="692"/>
      <c r="F529" s="692"/>
      <c r="G529" s="692"/>
      <c r="H529" s="692"/>
      <c r="I529" s="528"/>
      <c r="L529" s="220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</row>
    <row r="530" spans="1:55" ht="16.5" customHeight="1" x14ac:dyDescent="0.25">
      <c r="A530" s="693" t="s">
        <v>496</v>
      </c>
      <c r="B530" s="693"/>
      <c r="C530" s="693"/>
      <c r="D530" s="693"/>
      <c r="E530" s="693"/>
      <c r="F530" s="693"/>
      <c r="G530" s="693"/>
      <c r="H530" s="693"/>
      <c r="I530" s="528"/>
      <c r="L530" s="368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</row>
    <row r="531" spans="1:55" ht="25" customHeight="1" x14ac:dyDescent="0.25">
      <c r="A531" s="104"/>
      <c r="B531" s="592" t="s">
        <v>497</v>
      </c>
      <c r="C531" s="298" t="s">
        <v>498</v>
      </c>
      <c r="D531" s="687" t="s">
        <v>18</v>
      </c>
      <c r="E531" s="688" t="s">
        <v>14</v>
      </c>
      <c r="F531" s="689" t="s">
        <v>19</v>
      </c>
      <c r="G531" s="607">
        <v>5790</v>
      </c>
      <c r="H531" s="690">
        <f>G531*(1-$H$4)</f>
        <v>5790</v>
      </c>
      <c r="I531" s="585">
        <f>G531/1.2</f>
        <v>4825</v>
      </c>
      <c r="K531" s="331"/>
      <c r="L531" s="563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</row>
    <row r="532" spans="1:55" ht="15" customHeight="1" x14ac:dyDescent="0.25">
      <c r="A532" s="30"/>
      <c r="B532" s="592"/>
      <c r="C532" s="105" t="s">
        <v>999</v>
      </c>
      <c r="D532" s="687"/>
      <c r="E532" s="688"/>
      <c r="F532" s="689"/>
      <c r="G532" s="607"/>
      <c r="H532" s="690"/>
      <c r="I532" s="585"/>
      <c r="K532" s="329"/>
      <c r="L532" s="564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</row>
    <row r="533" spans="1:55" ht="25" customHeight="1" x14ac:dyDescent="0.25">
      <c r="A533" s="104"/>
      <c r="B533" s="592" t="s">
        <v>499</v>
      </c>
      <c r="C533" s="298" t="s">
        <v>500</v>
      </c>
      <c r="D533" s="687" t="s">
        <v>18</v>
      </c>
      <c r="E533" s="688" t="s">
        <v>14</v>
      </c>
      <c r="F533" s="689" t="s">
        <v>19</v>
      </c>
      <c r="G533" s="607">
        <v>6975</v>
      </c>
      <c r="H533" s="690">
        <f>G533*(1-$H$4)</f>
        <v>6975</v>
      </c>
      <c r="I533" s="585">
        <f>G533/1.2</f>
        <v>5812.5</v>
      </c>
      <c r="K533" s="329"/>
      <c r="L533" s="564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</row>
    <row r="534" spans="1:55" ht="15" customHeight="1" x14ac:dyDescent="0.25">
      <c r="A534" s="30"/>
      <c r="B534" s="592"/>
      <c r="C534" s="105" t="s">
        <v>501</v>
      </c>
      <c r="D534" s="687"/>
      <c r="E534" s="688"/>
      <c r="F534" s="689"/>
      <c r="G534" s="607"/>
      <c r="H534" s="690"/>
      <c r="I534" s="585"/>
      <c r="K534" s="329"/>
      <c r="L534" s="564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</row>
    <row r="535" spans="1:55" ht="25" customHeight="1" x14ac:dyDescent="0.25">
      <c r="A535" s="30"/>
      <c r="B535" s="592" t="s">
        <v>502</v>
      </c>
      <c r="C535" s="298" t="s">
        <v>503</v>
      </c>
      <c r="D535" s="687" t="s">
        <v>18</v>
      </c>
      <c r="E535" s="688" t="s">
        <v>14</v>
      </c>
      <c r="F535" s="689" t="s">
        <v>19</v>
      </c>
      <c r="G535" s="607">
        <v>9990</v>
      </c>
      <c r="H535" s="690">
        <f>G535*(1-$H$4)</f>
        <v>9990</v>
      </c>
      <c r="I535" s="585">
        <f>G535/1.2</f>
        <v>8325</v>
      </c>
      <c r="K535" s="329"/>
      <c r="L535" s="564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</row>
    <row r="536" spans="1:55" ht="15" customHeight="1" x14ac:dyDescent="0.25">
      <c r="A536" s="30"/>
      <c r="B536" s="592"/>
      <c r="C536" s="105" t="s">
        <v>504</v>
      </c>
      <c r="D536" s="687"/>
      <c r="E536" s="688"/>
      <c r="F536" s="689"/>
      <c r="G536" s="607"/>
      <c r="H536" s="690"/>
      <c r="I536" s="585"/>
      <c r="K536" s="329"/>
      <c r="L536" s="564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</row>
    <row r="537" spans="1:55" ht="25" customHeight="1" x14ac:dyDescent="0.25">
      <c r="A537" s="30"/>
      <c r="B537" s="592" t="s">
        <v>505</v>
      </c>
      <c r="C537" s="298" t="s">
        <v>506</v>
      </c>
      <c r="D537" s="687" t="s">
        <v>18</v>
      </c>
      <c r="E537" s="688" t="s">
        <v>14</v>
      </c>
      <c r="F537" s="689" t="s">
        <v>19</v>
      </c>
      <c r="G537" s="607">
        <v>10890</v>
      </c>
      <c r="H537" s="690">
        <f>G537*(1-$H$4)</f>
        <v>10890</v>
      </c>
      <c r="I537" s="585">
        <f>G537/1.2</f>
        <v>9075</v>
      </c>
      <c r="K537" s="329"/>
      <c r="L537" s="564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</row>
    <row r="538" spans="1:55" ht="15" customHeight="1" x14ac:dyDescent="0.25">
      <c r="A538" s="30"/>
      <c r="B538" s="592"/>
      <c r="C538" s="105" t="s">
        <v>507</v>
      </c>
      <c r="D538" s="687"/>
      <c r="E538" s="688"/>
      <c r="F538" s="689"/>
      <c r="G538" s="607"/>
      <c r="H538" s="690"/>
      <c r="I538" s="585"/>
      <c r="K538" s="329"/>
      <c r="L538" s="564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</row>
    <row r="539" spans="1:55" ht="25" customHeight="1" x14ac:dyDescent="0.25">
      <c r="A539" s="30"/>
      <c r="B539" s="586" t="s">
        <v>508</v>
      </c>
      <c r="C539" s="89" t="s">
        <v>509</v>
      </c>
      <c r="D539" s="685" t="s">
        <v>18</v>
      </c>
      <c r="E539" s="642" t="s">
        <v>14</v>
      </c>
      <c r="F539" s="643" t="s">
        <v>19</v>
      </c>
      <c r="G539" s="590">
        <v>12165</v>
      </c>
      <c r="H539" s="686">
        <f>G539*(1-$H$4)</f>
        <v>12165</v>
      </c>
      <c r="I539" s="585">
        <f>G539/1.2</f>
        <v>10137.5</v>
      </c>
      <c r="K539" s="329"/>
      <c r="L539" s="564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</row>
    <row r="540" spans="1:55" ht="15" customHeight="1" x14ac:dyDescent="0.25">
      <c r="A540" s="31"/>
      <c r="B540" s="586"/>
      <c r="C540" s="105" t="s">
        <v>510</v>
      </c>
      <c r="D540" s="685"/>
      <c r="E540" s="642"/>
      <c r="F540" s="643"/>
      <c r="G540" s="590"/>
      <c r="H540" s="686"/>
      <c r="I540" s="585"/>
      <c r="K540" s="332"/>
      <c r="L540" s="565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</row>
    <row r="541" spans="1:55" s="102" customFormat="1" ht="3" customHeight="1" x14ac:dyDescent="0.25">
      <c r="A541" s="682"/>
      <c r="B541" s="682"/>
      <c r="C541" s="682"/>
      <c r="D541" s="682"/>
      <c r="E541" s="682"/>
      <c r="F541" s="682"/>
      <c r="G541" s="682"/>
      <c r="H541" s="682"/>
      <c r="I541" s="528"/>
      <c r="J541" s="414"/>
      <c r="K541" s="3"/>
      <c r="L541" s="365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</row>
    <row r="542" spans="1:55" ht="3" hidden="1" customHeight="1" x14ac:dyDescent="0.25">
      <c r="A542" s="682"/>
      <c r="B542" s="682"/>
      <c r="C542" s="682"/>
      <c r="D542" s="682"/>
      <c r="E542" s="682"/>
      <c r="F542" s="682"/>
      <c r="G542" s="682"/>
      <c r="H542" s="682"/>
      <c r="I542" s="533"/>
      <c r="L542" s="214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</row>
    <row r="543" spans="1:55" ht="21" customHeight="1" x14ac:dyDescent="0.25">
      <c r="A543" s="683" t="s">
        <v>511</v>
      </c>
      <c r="B543" s="683"/>
      <c r="C543" s="683"/>
      <c r="D543" s="683"/>
      <c r="E543" s="683"/>
      <c r="F543" s="683"/>
      <c r="G543" s="683"/>
      <c r="H543" s="683"/>
      <c r="I543" s="528"/>
      <c r="L543" s="214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</row>
    <row r="544" spans="1:55" ht="16" customHeight="1" x14ac:dyDescent="0.25">
      <c r="A544" s="30"/>
      <c r="B544" s="592" t="s">
        <v>512</v>
      </c>
      <c r="C544" s="106" t="s">
        <v>513</v>
      </c>
      <c r="D544" s="593" t="s">
        <v>24</v>
      </c>
      <c r="E544" s="594" t="s">
        <v>14</v>
      </c>
      <c r="F544" s="647" t="s">
        <v>15</v>
      </c>
      <c r="G544" s="684">
        <v>68.400000000000006</v>
      </c>
      <c r="H544" s="663">
        <f>G544*(1-$H$4)</f>
        <v>68.400000000000006</v>
      </c>
      <c r="I544" s="585">
        <f>G544/1.2</f>
        <v>57.000000000000007</v>
      </c>
      <c r="J544" s="545"/>
      <c r="K544" s="664"/>
      <c r="L544" s="560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</row>
    <row r="545" spans="1:29" ht="16" customHeight="1" x14ac:dyDescent="0.25">
      <c r="A545" s="30"/>
      <c r="B545" s="592"/>
      <c r="C545" s="107" t="s">
        <v>514</v>
      </c>
      <c r="D545" s="593"/>
      <c r="E545" s="594"/>
      <c r="F545" s="647"/>
      <c r="G545" s="684"/>
      <c r="H545" s="663"/>
      <c r="I545" s="585"/>
      <c r="J545" s="545"/>
      <c r="K545" s="665"/>
      <c r="L545" s="562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</row>
    <row r="546" spans="1:29" ht="16" customHeight="1" x14ac:dyDescent="0.25">
      <c r="A546" s="30"/>
      <c r="B546" s="586" t="s">
        <v>515</v>
      </c>
      <c r="C546" s="108" t="s">
        <v>516</v>
      </c>
      <c r="D546" s="587" t="s">
        <v>24</v>
      </c>
      <c r="E546" s="588" t="s">
        <v>14</v>
      </c>
      <c r="F546" s="659" t="s">
        <v>19</v>
      </c>
      <c r="G546" s="660">
        <v>88.8</v>
      </c>
      <c r="H546" s="661">
        <f>G546*(1-$H$4)</f>
        <v>88.8</v>
      </c>
      <c r="I546" s="585">
        <f>G546/1.2</f>
        <v>74</v>
      </c>
      <c r="K546" s="664"/>
      <c r="L546" s="560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</row>
    <row r="547" spans="1:29" ht="16" customHeight="1" x14ac:dyDescent="0.25">
      <c r="A547" s="30"/>
      <c r="B547" s="586"/>
      <c r="C547" s="107" t="s">
        <v>517</v>
      </c>
      <c r="D547" s="587"/>
      <c r="E547" s="588"/>
      <c r="F547" s="659"/>
      <c r="G547" s="660"/>
      <c r="H547" s="661"/>
      <c r="I547" s="585"/>
      <c r="K547" s="665"/>
      <c r="L547" s="562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</row>
    <row r="548" spans="1:29" ht="16" hidden="1" customHeight="1" x14ac:dyDescent="0.25">
      <c r="A548" s="30"/>
      <c r="B548" s="586" t="s">
        <v>518</v>
      </c>
      <c r="C548" s="108" t="s">
        <v>519</v>
      </c>
      <c r="D548" s="587" t="s">
        <v>24</v>
      </c>
      <c r="E548" s="588" t="s">
        <v>14</v>
      </c>
      <c r="F548" s="659" t="s">
        <v>19</v>
      </c>
      <c r="G548" s="680">
        <v>84</v>
      </c>
      <c r="H548" s="681">
        <f>G548*(1-$H$4)</f>
        <v>84</v>
      </c>
      <c r="I548" s="585">
        <f>G548/1.2</f>
        <v>70</v>
      </c>
      <c r="L548" s="214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</row>
    <row r="549" spans="1:29" ht="16" hidden="1" customHeight="1" x14ac:dyDescent="0.25">
      <c r="A549" s="31"/>
      <c r="B549" s="586"/>
      <c r="C549" s="107" t="s">
        <v>520</v>
      </c>
      <c r="D549" s="587"/>
      <c r="E549" s="588"/>
      <c r="F549" s="659"/>
      <c r="G549" s="680"/>
      <c r="H549" s="681"/>
      <c r="I549" s="585"/>
      <c r="L549" s="214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</row>
    <row r="550" spans="1:29" ht="24" customHeight="1" x14ac:dyDescent="0.25">
      <c r="A550" s="30"/>
      <c r="B550" s="586" t="s">
        <v>521</v>
      </c>
      <c r="C550" s="106" t="s">
        <v>522</v>
      </c>
      <c r="D550" s="587" t="s">
        <v>24</v>
      </c>
      <c r="E550" s="588" t="s">
        <v>14</v>
      </c>
      <c r="F550" s="647" t="s">
        <v>15</v>
      </c>
      <c r="G550" s="660">
        <v>375</v>
      </c>
      <c r="H550" s="661">
        <f>G550*(1-$H$4)</f>
        <v>375</v>
      </c>
      <c r="I550" s="585">
        <f>G550/1.2</f>
        <v>312.5</v>
      </c>
      <c r="J550" s="669"/>
      <c r="K550" s="664"/>
      <c r="L550" s="560"/>
      <c r="M550" s="407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</row>
    <row r="551" spans="1:29" ht="22" customHeight="1" x14ac:dyDescent="0.25">
      <c r="A551" s="31"/>
      <c r="B551" s="586"/>
      <c r="C551" s="107" t="s">
        <v>523</v>
      </c>
      <c r="D551" s="587"/>
      <c r="E551" s="588"/>
      <c r="F551" s="647"/>
      <c r="G551" s="660"/>
      <c r="H551" s="661"/>
      <c r="I551" s="585"/>
      <c r="J551" s="669"/>
      <c r="K551" s="665"/>
      <c r="L551" s="562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</row>
    <row r="552" spans="1:29" ht="18" customHeight="1" x14ac:dyDescent="0.25">
      <c r="A552" s="30"/>
      <c r="B552" s="592" t="s">
        <v>524</v>
      </c>
      <c r="C552" s="106" t="s">
        <v>749</v>
      </c>
      <c r="D552" s="675" t="s">
        <v>18</v>
      </c>
      <c r="E552" s="676" t="s">
        <v>14</v>
      </c>
      <c r="F552" s="677" t="s">
        <v>15</v>
      </c>
      <c r="G552" s="678">
        <v>196.5</v>
      </c>
      <c r="H552" s="679">
        <f>G552*(1-$H$4)</f>
        <v>196.5</v>
      </c>
      <c r="I552" s="585">
        <f>G552/1.2</f>
        <v>163.75</v>
      </c>
      <c r="J552" s="546"/>
      <c r="K552" s="331"/>
      <c r="L552" s="560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</row>
    <row r="553" spans="1:29" s="6" customFormat="1" ht="18" customHeight="1" x14ac:dyDescent="0.25">
      <c r="A553" s="30"/>
      <c r="B553" s="592"/>
      <c r="C553" s="107" t="s">
        <v>746</v>
      </c>
      <c r="D553" s="675"/>
      <c r="E553" s="676"/>
      <c r="F553" s="677"/>
      <c r="G553" s="678"/>
      <c r="H553" s="679"/>
      <c r="I553" s="585"/>
      <c r="J553" s="546"/>
      <c r="K553" s="329"/>
      <c r="L553" s="561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</row>
    <row r="554" spans="1:29" s="6" customFormat="1" ht="18" customHeight="1" x14ac:dyDescent="0.25">
      <c r="A554" s="30"/>
      <c r="B554" s="586" t="s">
        <v>525</v>
      </c>
      <c r="C554" s="109" t="s">
        <v>748</v>
      </c>
      <c r="D554" s="671" t="s">
        <v>18</v>
      </c>
      <c r="E554" s="672" t="s">
        <v>14</v>
      </c>
      <c r="F554" s="673" t="s">
        <v>15</v>
      </c>
      <c r="G554" s="603">
        <v>208.5</v>
      </c>
      <c r="H554" s="674">
        <f>G554*(1-$H$4)</f>
        <v>208.5</v>
      </c>
      <c r="I554" s="585">
        <f>G554/1.2</f>
        <v>173.75</v>
      </c>
      <c r="J554" s="546"/>
      <c r="K554" s="329"/>
      <c r="L554" s="561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</row>
    <row r="555" spans="1:29" s="6" customFormat="1" ht="18" customHeight="1" x14ac:dyDescent="0.25">
      <c r="A555" s="31"/>
      <c r="B555" s="586"/>
      <c r="C555" s="107" t="s">
        <v>747</v>
      </c>
      <c r="D555" s="671"/>
      <c r="E555" s="672"/>
      <c r="F555" s="673"/>
      <c r="G555" s="603"/>
      <c r="H555" s="674"/>
      <c r="I555" s="585"/>
      <c r="J555" s="546"/>
      <c r="K555" s="332"/>
      <c r="L555" s="562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</row>
    <row r="556" spans="1:29" s="6" customFormat="1" ht="25" customHeight="1" x14ac:dyDescent="0.25">
      <c r="A556" s="174"/>
      <c r="B556" s="586" t="s">
        <v>876</v>
      </c>
      <c r="C556" s="109" t="s">
        <v>881</v>
      </c>
      <c r="D556" s="587" t="s">
        <v>16</v>
      </c>
      <c r="E556" s="588" t="s">
        <v>14</v>
      </c>
      <c r="F556" s="647" t="s">
        <v>15</v>
      </c>
      <c r="G556" s="660">
        <v>1098</v>
      </c>
      <c r="H556" s="661">
        <f>G556*(1-$H$4)</f>
        <v>1098</v>
      </c>
      <c r="I556" s="585">
        <f>G556/1.2</f>
        <v>915</v>
      </c>
      <c r="J556" s="545"/>
      <c r="K556" s="331"/>
      <c r="L556" s="560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</row>
    <row r="557" spans="1:29" s="6" customFormat="1" ht="25" customHeight="1" x14ac:dyDescent="0.25">
      <c r="A557" s="175"/>
      <c r="B557" s="586"/>
      <c r="C557" s="107" t="s">
        <v>882</v>
      </c>
      <c r="D557" s="587"/>
      <c r="E557" s="588"/>
      <c r="F557" s="647"/>
      <c r="G557" s="660"/>
      <c r="H557" s="661"/>
      <c r="I557" s="585"/>
      <c r="J557" s="545"/>
      <c r="K557" s="332"/>
      <c r="L557" s="562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</row>
    <row r="558" spans="1:29" s="6" customFormat="1" ht="20.149999999999999" customHeight="1" x14ac:dyDescent="0.25">
      <c r="A558" s="30"/>
      <c r="B558" s="592" t="s">
        <v>526</v>
      </c>
      <c r="C558" s="106" t="s">
        <v>527</v>
      </c>
      <c r="D558" s="593" t="s">
        <v>24</v>
      </c>
      <c r="E558" s="594" t="s">
        <v>14</v>
      </c>
      <c r="F558" s="646" t="s">
        <v>19</v>
      </c>
      <c r="G558" s="662">
        <v>594</v>
      </c>
      <c r="H558" s="663">
        <f>G558*(1-$H$4)</f>
        <v>594</v>
      </c>
      <c r="I558" s="585">
        <f>G558/1.2</f>
        <v>495</v>
      </c>
      <c r="J558" s="414"/>
      <c r="K558" s="331"/>
      <c r="L558" s="560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</row>
    <row r="559" spans="1:29" s="6" customFormat="1" ht="16" customHeight="1" x14ac:dyDescent="0.25">
      <c r="A559" s="30"/>
      <c r="B559" s="592"/>
      <c r="C559" s="107" t="s">
        <v>528</v>
      </c>
      <c r="D559" s="593"/>
      <c r="E559" s="594"/>
      <c r="F559" s="646"/>
      <c r="G559" s="662"/>
      <c r="H559" s="663"/>
      <c r="I559" s="585"/>
      <c r="J559" s="414"/>
      <c r="K559" s="329"/>
      <c r="L559" s="561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</row>
    <row r="560" spans="1:29" s="6" customFormat="1" ht="20.149999999999999" customHeight="1" x14ac:dyDescent="0.25">
      <c r="A560" s="30"/>
      <c r="B560" s="586" t="s">
        <v>529</v>
      </c>
      <c r="C560" s="109" t="s">
        <v>527</v>
      </c>
      <c r="D560" s="587" t="s">
        <v>24</v>
      </c>
      <c r="E560" s="588" t="s">
        <v>14</v>
      </c>
      <c r="F560" s="656" t="s">
        <v>15</v>
      </c>
      <c r="G560" s="660">
        <v>696</v>
      </c>
      <c r="H560" s="661">
        <f>G560*(1-$H$4)</f>
        <v>696</v>
      </c>
      <c r="I560" s="585">
        <f>G560/1.2</f>
        <v>580</v>
      </c>
      <c r="J560" s="414"/>
      <c r="K560" s="329"/>
      <c r="L560" s="561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</row>
    <row r="561" spans="1:29" s="6" customFormat="1" ht="16" customHeight="1" x14ac:dyDescent="0.25">
      <c r="A561" s="31"/>
      <c r="B561" s="586"/>
      <c r="C561" s="107" t="s">
        <v>530</v>
      </c>
      <c r="D561" s="587"/>
      <c r="E561" s="588"/>
      <c r="F561" s="656"/>
      <c r="G561" s="660"/>
      <c r="H561" s="661"/>
      <c r="I561" s="585"/>
      <c r="J561" s="414"/>
      <c r="K561" s="332"/>
      <c r="L561" s="562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</row>
    <row r="562" spans="1:29" s="6" customFormat="1" ht="19" customHeight="1" x14ac:dyDescent="0.25">
      <c r="A562" s="30"/>
      <c r="B562" s="592" t="s">
        <v>531</v>
      </c>
      <c r="C562" s="106" t="s">
        <v>532</v>
      </c>
      <c r="D562" s="593" t="s">
        <v>24</v>
      </c>
      <c r="E562" s="594" t="s">
        <v>14</v>
      </c>
      <c r="F562" s="646" t="s">
        <v>19</v>
      </c>
      <c r="G562" s="662">
        <v>822</v>
      </c>
      <c r="H562" s="663">
        <f>G562*(1-$H$4)</f>
        <v>822</v>
      </c>
      <c r="I562" s="585">
        <f>G562/1.2</f>
        <v>685</v>
      </c>
      <c r="J562" s="669"/>
      <c r="K562" s="583"/>
      <c r="L562" s="560"/>
      <c r="M562" s="407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</row>
    <row r="563" spans="1:29" s="6" customFormat="1" ht="19" customHeight="1" x14ac:dyDescent="0.25">
      <c r="A563" s="30"/>
      <c r="B563" s="592"/>
      <c r="C563" s="107" t="s">
        <v>523</v>
      </c>
      <c r="D563" s="593"/>
      <c r="E563" s="594"/>
      <c r="F563" s="646"/>
      <c r="G563" s="662"/>
      <c r="H563" s="663"/>
      <c r="I563" s="585"/>
      <c r="J563" s="669"/>
      <c r="K563" s="670"/>
      <c r="L563" s="561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</row>
    <row r="564" spans="1:29" s="6" customFormat="1" ht="19" customHeight="1" x14ac:dyDescent="0.25">
      <c r="A564" s="30"/>
      <c r="B564" s="586" t="s">
        <v>533</v>
      </c>
      <c r="C564" s="106" t="s">
        <v>998</v>
      </c>
      <c r="D564" s="587" t="s">
        <v>24</v>
      </c>
      <c r="E564" s="588" t="s">
        <v>14</v>
      </c>
      <c r="F564" s="659" t="s">
        <v>19</v>
      </c>
      <c r="G564" s="660">
        <v>912</v>
      </c>
      <c r="H564" s="661">
        <f>G564*(1-$H$4)</f>
        <v>912</v>
      </c>
      <c r="I564" s="585">
        <f>G564/1.2</f>
        <v>760</v>
      </c>
      <c r="J564" s="669"/>
      <c r="K564" s="670"/>
      <c r="L564" s="561"/>
      <c r="M564" s="407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</row>
    <row r="565" spans="1:29" s="6" customFormat="1" ht="19" customHeight="1" x14ac:dyDescent="0.25">
      <c r="A565" s="31"/>
      <c r="B565" s="586"/>
      <c r="C565" s="107" t="s">
        <v>523</v>
      </c>
      <c r="D565" s="587"/>
      <c r="E565" s="588"/>
      <c r="F565" s="659"/>
      <c r="G565" s="660"/>
      <c r="H565" s="661"/>
      <c r="I565" s="585"/>
      <c r="J565" s="669"/>
      <c r="K565" s="584"/>
      <c r="L565" s="562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</row>
    <row r="566" spans="1:29" s="6" customFormat="1" ht="18" customHeight="1" x14ac:dyDescent="0.25">
      <c r="A566" s="30"/>
      <c r="B566" s="592" t="s">
        <v>534</v>
      </c>
      <c r="C566" s="106" t="s">
        <v>535</v>
      </c>
      <c r="D566" s="593" t="s">
        <v>16</v>
      </c>
      <c r="E566" s="594" t="s">
        <v>14</v>
      </c>
      <c r="F566" s="647" t="s">
        <v>15</v>
      </c>
      <c r="G566" s="662">
        <v>987</v>
      </c>
      <c r="H566" s="663">
        <f>G566*(1-$H$4)</f>
        <v>987</v>
      </c>
      <c r="I566" s="585">
        <f>G566/1.2</f>
        <v>822.5</v>
      </c>
      <c r="J566" s="545"/>
      <c r="K566" s="331"/>
      <c r="L566" s="560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</row>
    <row r="567" spans="1:29" s="6" customFormat="1" ht="18" customHeight="1" x14ac:dyDescent="0.25">
      <c r="A567" s="30"/>
      <c r="B567" s="592"/>
      <c r="C567" s="107" t="s">
        <v>536</v>
      </c>
      <c r="D567" s="593"/>
      <c r="E567" s="594"/>
      <c r="F567" s="647"/>
      <c r="G567" s="662"/>
      <c r="H567" s="663"/>
      <c r="I567" s="585"/>
      <c r="J567" s="545"/>
      <c r="K567" s="329"/>
      <c r="L567" s="561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</row>
    <row r="568" spans="1:29" s="6" customFormat="1" ht="18" customHeight="1" x14ac:dyDescent="0.25">
      <c r="A568" s="30"/>
      <c r="B568" s="586" t="s">
        <v>537</v>
      </c>
      <c r="C568" s="109" t="s">
        <v>538</v>
      </c>
      <c r="D568" s="593" t="s">
        <v>16</v>
      </c>
      <c r="E568" s="594" t="s">
        <v>14</v>
      </c>
      <c r="F568" s="659" t="s">
        <v>19</v>
      </c>
      <c r="G568" s="662">
        <v>1047</v>
      </c>
      <c r="H568" s="663">
        <f>G568*(1-$H$4)</f>
        <v>1047</v>
      </c>
      <c r="I568" s="585">
        <f>G568/1.2</f>
        <v>872.5</v>
      </c>
      <c r="J568" s="545"/>
      <c r="K568" s="329"/>
      <c r="L568" s="561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</row>
    <row r="569" spans="1:29" s="6" customFormat="1" ht="18" customHeight="1" x14ac:dyDescent="0.25">
      <c r="A569" s="31"/>
      <c r="B569" s="586"/>
      <c r="C569" s="107" t="s">
        <v>539</v>
      </c>
      <c r="D569" s="593"/>
      <c r="E569" s="594"/>
      <c r="F569" s="659"/>
      <c r="G569" s="662"/>
      <c r="H569" s="663"/>
      <c r="I569" s="585"/>
      <c r="J569" s="545"/>
      <c r="K569" s="332"/>
      <c r="L569" s="562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</row>
    <row r="570" spans="1:29" s="6" customFormat="1" ht="18" customHeight="1" x14ac:dyDescent="0.25">
      <c r="A570" s="30"/>
      <c r="B570" s="592" t="s">
        <v>540</v>
      </c>
      <c r="C570" s="106" t="s">
        <v>541</v>
      </c>
      <c r="D570" s="593" t="s">
        <v>16</v>
      </c>
      <c r="E570" s="594" t="s">
        <v>14</v>
      </c>
      <c r="F570" s="647" t="s">
        <v>15</v>
      </c>
      <c r="G570" s="662">
        <v>1077</v>
      </c>
      <c r="H570" s="663">
        <f>G570*(1-$H$4)</f>
        <v>1077</v>
      </c>
      <c r="I570" s="585">
        <f>G570/1.2</f>
        <v>897.5</v>
      </c>
      <c r="J570" s="545"/>
      <c r="K570" s="331"/>
      <c r="L570" s="560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</row>
    <row r="571" spans="1:29" s="6" customFormat="1" ht="18" customHeight="1" x14ac:dyDescent="0.25">
      <c r="A571" s="30"/>
      <c r="B571" s="592"/>
      <c r="C571" s="107" t="s">
        <v>542</v>
      </c>
      <c r="D571" s="593"/>
      <c r="E571" s="594"/>
      <c r="F571" s="647"/>
      <c r="G571" s="662"/>
      <c r="H571" s="663"/>
      <c r="I571" s="585"/>
      <c r="J571" s="545"/>
      <c r="K571" s="329"/>
      <c r="L571" s="561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</row>
    <row r="572" spans="1:29" s="6" customFormat="1" ht="18" customHeight="1" x14ac:dyDescent="0.25">
      <c r="A572" s="30"/>
      <c r="B572" s="586" t="s">
        <v>543</v>
      </c>
      <c r="C572" s="109" t="s">
        <v>544</v>
      </c>
      <c r="D572" s="587" t="s">
        <v>16</v>
      </c>
      <c r="E572" s="588" t="s">
        <v>14</v>
      </c>
      <c r="F572" s="659" t="s">
        <v>19</v>
      </c>
      <c r="G572" s="660">
        <v>1296</v>
      </c>
      <c r="H572" s="661">
        <f>G572*(1-$H$4)</f>
        <v>1296</v>
      </c>
      <c r="I572" s="585">
        <f>G572/1.2</f>
        <v>1080</v>
      </c>
      <c r="J572" s="545"/>
      <c r="K572" s="667"/>
      <c r="L572" s="561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</row>
    <row r="573" spans="1:29" s="6" customFormat="1" ht="18" customHeight="1" x14ac:dyDescent="0.25">
      <c r="A573" s="31"/>
      <c r="B573" s="586"/>
      <c r="C573" s="110" t="s">
        <v>545</v>
      </c>
      <c r="D573" s="587"/>
      <c r="E573" s="588"/>
      <c r="F573" s="659"/>
      <c r="G573" s="660"/>
      <c r="H573" s="661"/>
      <c r="I573" s="585"/>
      <c r="J573" s="545"/>
      <c r="K573" s="668"/>
      <c r="L573" s="562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</row>
    <row r="574" spans="1:29" s="6" customFormat="1" ht="20.25" customHeight="1" x14ac:dyDescent="0.25">
      <c r="A574" s="30"/>
      <c r="B574" s="592" t="s">
        <v>546</v>
      </c>
      <c r="C574" s="298" t="s">
        <v>547</v>
      </c>
      <c r="D574" s="593" t="s">
        <v>16</v>
      </c>
      <c r="E574" s="594" t="s">
        <v>14</v>
      </c>
      <c r="F574" s="647" t="s">
        <v>15</v>
      </c>
      <c r="G574" s="662">
        <v>3198</v>
      </c>
      <c r="H574" s="663">
        <f>G574*(1-$H$4)</f>
        <v>3198</v>
      </c>
      <c r="I574" s="585">
        <f>G574/1.2</f>
        <v>2665</v>
      </c>
      <c r="J574" s="546"/>
      <c r="K574" s="331"/>
      <c r="L574" s="560"/>
      <c r="M574" s="381"/>
      <c r="N574" s="381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</row>
    <row r="575" spans="1:29" s="6" customFormat="1" ht="30" customHeight="1" x14ac:dyDescent="0.25">
      <c r="A575" s="30"/>
      <c r="B575" s="592"/>
      <c r="C575" s="107" t="s">
        <v>548</v>
      </c>
      <c r="D575" s="593"/>
      <c r="E575" s="594"/>
      <c r="F575" s="647"/>
      <c r="G575" s="662"/>
      <c r="H575" s="663"/>
      <c r="I575" s="585"/>
      <c r="J575" s="546"/>
      <c r="K575" s="332"/>
      <c r="L575" s="562"/>
      <c r="M575" s="381"/>
      <c r="N575" s="381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</row>
    <row r="576" spans="1:29" s="6" customFormat="1" ht="21" customHeight="1" x14ac:dyDescent="0.25">
      <c r="A576" s="30"/>
      <c r="B576" s="586" t="s">
        <v>549</v>
      </c>
      <c r="C576" s="89" t="s">
        <v>550</v>
      </c>
      <c r="D576" s="587" t="s">
        <v>16</v>
      </c>
      <c r="E576" s="588" t="s">
        <v>14</v>
      </c>
      <c r="F576" s="656" t="s">
        <v>15</v>
      </c>
      <c r="G576" s="660">
        <v>6447</v>
      </c>
      <c r="H576" s="661">
        <f>G576*(1-$H$4)</f>
        <v>6447</v>
      </c>
      <c r="I576" s="585">
        <f>G576/1.2</f>
        <v>5372.5</v>
      </c>
      <c r="J576" s="546"/>
      <c r="K576" s="664"/>
      <c r="L576" s="560"/>
      <c r="M576" s="381"/>
      <c r="N576" s="381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</row>
    <row r="577" spans="1:55" s="6" customFormat="1" ht="21" customHeight="1" x14ac:dyDescent="0.25">
      <c r="A577" s="30"/>
      <c r="B577" s="586"/>
      <c r="C577" s="107" t="s">
        <v>551</v>
      </c>
      <c r="D577" s="587"/>
      <c r="E577" s="588"/>
      <c r="F577" s="656"/>
      <c r="G577" s="660"/>
      <c r="H577" s="661"/>
      <c r="I577" s="585"/>
      <c r="J577" s="546"/>
      <c r="K577" s="665"/>
      <c r="L577" s="562"/>
      <c r="M577" s="381"/>
      <c r="N577" s="381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</row>
    <row r="578" spans="1:55" s="6" customFormat="1" ht="21" customHeight="1" x14ac:dyDescent="0.25">
      <c r="A578" s="30"/>
      <c r="B578" s="586" t="s">
        <v>552</v>
      </c>
      <c r="C578" s="89" t="s">
        <v>553</v>
      </c>
      <c r="D578" s="587" t="s">
        <v>16</v>
      </c>
      <c r="E578" s="588" t="s">
        <v>14</v>
      </c>
      <c r="F578" s="666" t="s">
        <v>19</v>
      </c>
      <c r="G578" s="660">
        <v>11394</v>
      </c>
      <c r="H578" s="661">
        <f>G578*(1-$H$4)</f>
        <v>11394</v>
      </c>
      <c r="I578" s="585">
        <f>G578/1.2</f>
        <v>9495</v>
      </c>
      <c r="J578" s="546"/>
      <c r="K578" s="664"/>
      <c r="L578" s="560"/>
      <c r="M578" s="381"/>
      <c r="N578" s="381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</row>
    <row r="579" spans="1:55" s="6" customFormat="1" ht="22.5" customHeight="1" x14ac:dyDescent="0.25">
      <c r="A579" s="31"/>
      <c r="B579" s="586"/>
      <c r="C579" s="107" t="s">
        <v>554</v>
      </c>
      <c r="D579" s="587"/>
      <c r="E579" s="588"/>
      <c r="F579" s="659"/>
      <c r="G579" s="660"/>
      <c r="H579" s="661"/>
      <c r="I579" s="585"/>
      <c r="J579" s="546"/>
      <c r="K579" s="665"/>
      <c r="L579" s="562"/>
      <c r="M579" s="381"/>
      <c r="N579" s="381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</row>
    <row r="580" spans="1:55" s="6" customFormat="1" ht="14.15" customHeight="1" x14ac:dyDescent="0.25">
      <c r="A580" s="30"/>
      <c r="B580" s="592" t="s">
        <v>555</v>
      </c>
      <c r="C580" s="106" t="s">
        <v>556</v>
      </c>
      <c r="D580" s="593" t="s">
        <v>24</v>
      </c>
      <c r="E580" s="594" t="s">
        <v>14</v>
      </c>
      <c r="F580" s="646" t="s">
        <v>19</v>
      </c>
      <c r="G580" s="662">
        <v>462</v>
      </c>
      <c r="H580" s="663">
        <f>G580*(1-$H$4)</f>
        <v>462</v>
      </c>
      <c r="I580" s="585">
        <f>G580/1.2</f>
        <v>385</v>
      </c>
      <c r="J580" s="414"/>
      <c r="K580" s="331"/>
      <c r="L580" s="560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</row>
    <row r="581" spans="1:55" s="6" customFormat="1" ht="14.15" customHeight="1" x14ac:dyDescent="0.25">
      <c r="A581" s="30"/>
      <c r="B581" s="592"/>
      <c r="C581" s="107" t="s">
        <v>557</v>
      </c>
      <c r="D581" s="593"/>
      <c r="E581" s="594"/>
      <c r="F581" s="646"/>
      <c r="G581" s="662"/>
      <c r="H581" s="663"/>
      <c r="I581" s="585"/>
      <c r="J581" s="414"/>
      <c r="K581" s="329"/>
      <c r="L581" s="561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</row>
    <row r="582" spans="1:55" s="6" customFormat="1" ht="14.15" customHeight="1" x14ac:dyDescent="0.25">
      <c r="A582" s="30"/>
      <c r="B582" s="586" t="s">
        <v>558</v>
      </c>
      <c r="C582" s="109" t="s">
        <v>559</v>
      </c>
      <c r="D582" s="587" t="s">
        <v>24</v>
      </c>
      <c r="E582" s="588" t="s">
        <v>14</v>
      </c>
      <c r="F582" s="659" t="s">
        <v>19</v>
      </c>
      <c r="G582" s="660">
        <v>564</v>
      </c>
      <c r="H582" s="661">
        <f>G582*(1-$H$4)</f>
        <v>564</v>
      </c>
      <c r="I582" s="585">
        <f>G582/1.2</f>
        <v>470</v>
      </c>
      <c r="J582" s="414"/>
      <c r="K582" s="329"/>
      <c r="L582" s="561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</row>
    <row r="583" spans="1:55" s="6" customFormat="1" ht="14.15" customHeight="1" x14ac:dyDescent="0.25">
      <c r="A583" s="31"/>
      <c r="B583" s="586"/>
      <c r="C583" s="107" t="s">
        <v>560</v>
      </c>
      <c r="D583" s="587"/>
      <c r="E583" s="588"/>
      <c r="F583" s="659"/>
      <c r="G583" s="660"/>
      <c r="H583" s="661"/>
      <c r="I583" s="585"/>
      <c r="J583" s="414"/>
      <c r="K583" s="332"/>
      <c r="L583" s="562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</row>
    <row r="584" spans="1:55" s="6" customFormat="1" ht="17.149999999999999" customHeight="1" x14ac:dyDescent="0.25">
      <c r="A584" s="30"/>
      <c r="B584" s="592" t="s">
        <v>561</v>
      </c>
      <c r="C584" s="298" t="s">
        <v>562</v>
      </c>
      <c r="D584" s="593" t="s">
        <v>13</v>
      </c>
      <c r="E584" s="594" t="s">
        <v>14</v>
      </c>
      <c r="F584" s="647" t="s">
        <v>15</v>
      </c>
      <c r="G584" s="662">
        <v>576</v>
      </c>
      <c r="H584" s="663">
        <f>G584*(1-$H$4)</f>
        <v>576</v>
      </c>
      <c r="I584" s="585">
        <f>G584/1.2</f>
        <v>480</v>
      </c>
      <c r="J584" s="414"/>
      <c r="K584" s="331"/>
      <c r="L584" s="560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</row>
    <row r="585" spans="1:55" ht="16.5" customHeight="1" x14ac:dyDescent="0.25">
      <c r="A585" s="30"/>
      <c r="B585" s="592"/>
      <c r="C585" s="107" t="s">
        <v>563</v>
      </c>
      <c r="D585" s="593"/>
      <c r="E585" s="594"/>
      <c r="F585" s="647"/>
      <c r="G585" s="662"/>
      <c r="H585" s="663"/>
      <c r="I585" s="585"/>
      <c r="K585" s="329"/>
      <c r="L585" s="561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</row>
    <row r="586" spans="1:55" ht="17.149999999999999" customHeight="1" x14ac:dyDescent="0.25">
      <c r="A586" s="30"/>
      <c r="B586" s="586" t="s">
        <v>564</v>
      </c>
      <c r="C586" s="89" t="s">
        <v>565</v>
      </c>
      <c r="D586" s="587" t="s">
        <v>13</v>
      </c>
      <c r="E586" s="588" t="s">
        <v>14</v>
      </c>
      <c r="F586" s="659" t="s">
        <v>19</v>
      </c>
      <c r="G586" s="660">
        <v>1590</v>
      </c>
      <c r="H586" s="661">
        <f>G586*(1-$H$4)</f>
        <v>1590</v>
      </c>
      <c r="I586" s="585">
        <f>G586/1.2</f>
        <v>1325</v>
      </c>
      <c r="K586" s="329"/>
      <c r="L586" s="561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</row>
    <row r="587" spans="1:55" ht="23.25" customHeight="1" x14ac:dyDescent="0.25">
      <c r="A587" s="31"/>
      <c r="B587" s="586"/>
      <c r="C587" s="107" t="s">
        <v>566</v>
      </c>
      <c r="D587" s="587"/>
      <c r="E587" s="588"/>
      <c r="F587" s="659"/>
      <c r="G587" s="660"/>
      <c r="H587" s="661"/>
      <c r="I587" s="585"/>
      <c r="K587" s="332"/>
      <c r="L587" s="562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</row>
    <row r="588" spans="1:55" ht="13.5" customHeight="1" x14ac:dyDescent="0.25">
      <c r="A588" s="637" t="s">
        <v>62</v>
      </c>
      <c r="B588" s="637"/>
      <c r="C588" s="637"/>
      <c r="D588" s="637"/>
      <c r="E588" s="637"/>
      <c r="F588" s="637"/>
      <c r="G588" s="637"/>
      <c r="H588" s="637"/>
      <c r="I588" s="528"/>
      <c r="L588" s="214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</row>
    <row r="589" spans="1:55" ht="16" customHeight="1" x14ac:dyDescent="0.25">
      <c r="A589" s="637" t="s">
        <v>907</v>
      </c>
      <c r="B589" s="637"/>
      <c r="C589" s="637"/>
      <c r="D589" s="637"/>
      <c r="E589" s="637"/>
      <c r="F589" s="637"/>
      <c r="G589" s="637"/>
      <c r="H589" s="637"/>
      <c r="I589" s="528"/>
      <c r="L589" s="213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</row>
    <row r="590" spans="1:55" s="114" customFormat="1" ht="21" customHeight="1" x14ac:dyDescent="0.25">
      <c r="A590" s="653" t="s">
        <v>567</v>
      </c>
      <c r="B590" s="653"/>
      <c r="C590" s="653"/>
      <c r="D590" s="653"/>
      <c r="E590" s="653"/>
      <c r="F590" s="653"/>
      <c r="G590" s="653"/>
      <c r="H590" s="653"/>
      <c r="I590" s="111"/>
      <c r="J590" s="413"/>
      <c r="K590" s="112"/>
      <c r="L590" s="215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</row>
    <row r="591" spans="1:55" s="114" customFormat="1" ht="34" customHeight="1" x14ac:dyDescent="0.25">
      <c r="A591" s="61"/>
      <c r="B591" s="61"/>
      <c r="C591" s="61"/>
      <c r="D591" s="61"/>
      <c r="E591" s="61"/>
      <c r="F591" s="61"/>
      <c r="G591" s="61"/>
      <c r="H591" s="61"/>
      <c r="I591" s="115"/>
      <c r="J591" s="413"/>
      <c r="K591" s="112"/>
      <c r="L591" s="215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</row>
    <row r="592" spans="1:55" ht="12.75" customHeight="1" x14ac:dyDescent="0.25">
      <c r="A592" s="654" t="s">
        <v>581</v>
      </c>
      <c r="B592" s="654"/>
      <c r="C592" s="654"/>
      <c r="D592" s="654"/>
      <c r="E592" s="654"/>
      <c r="F592" s="654"/>
      <c r="G592" s="654"/>
      <c r="H592" s="116" t="s">
        <v>582</v>
      </c>
      <c r="I592" s="115"/>
      <c r="L592" s="213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</row>
    <row r="593" spans="1:29" ht="19.5" customHeight="1" x14ac:dyDescent="0.25">
      <c r="A593" s="655"/>
      <c r="B593" s="655"/>
      <c r="C593" s="655"/>
      <c r="D593" s="655"/>
      <c r="E593" s="655"/>
      <c r="F593" s="655"/>
      <c r="G593" s="655"/>
      <c r="H593" s="117">
        <f>H4</f>
        <v>0</v>
      </c>
      <c r="I593" s="115"/>
      <c r="K593" s="155"/>
      <c r="L593" s="212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</row>
    <row r="594" spans="1:29" ht="25" customHeight="1" x14ac:dyDescent="0.25">
      <c r="A594" s="30"/>
      <c r="B594" s="586" t="s">
        <v>583</v>
      </c>
      <c r="C594" s="383" t="s">
        <v>584</v>
      </c>
      <c r="D594" s="587" t="s">
        <v>28</v>
      </c>
      <c r="E594" s="588" t="s">
        <v>196</v>
      </c>
      <c r="F594" s="656" t="s">
        <v>15</v>
      </c>
      <c r="G594" s="657">
        <v>46.2</v>
      </c>
      <c r="H594" s="611">
        <f>G594*(1-$H$593)</f>
        <v>46.2</v>
      </c>
      <c r="I594" s="585">
        <f>G594/1.2</f>
        <v>38.500000000000007</v>
      </c>
      <c r="J594" s="652"/>
      <c r="K594" s="627"/>
      <c r="L594" s="547"/>
      <c r="M594" s="381"/>
      <c r="N594" s="381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</row>
    <row r="595" spans="1:29" ht="25" customHeight="1" x14ac:dyDescent="0.25">
      <c r="A595" s="30"/>
      <c r="B595" s="592"/>
      <c r="C595" s="78" t="s">
        <v>585</v>
      </c>
      <c r="D595" s="593"/>
      <c r="E595" s="594"/>
      <c r="F595" s="647"/>
      <c r="G595" s="658"/>
      <c r="H595" s="611"/>
      <c r="I595" s="585"/>
      <c r="J595" s="652"/>
      <c r="K595" s="628"/>
      <c r="L595" s="548"/>
      <c r="M595" s="381"/>
      <c r="N595" s="381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</row>
    <row r="596" spans="1:29" ht="25" customHeight="1" x14ac:dyDescent="0.25">
      <c r="A596" s="30"/>
      <c r="B596" s="592" t="s">
        <v>586</v>
      </c>
      <c r="C596" s="255" t="s">
        <v>587</v>
      </c>
      <c r="D596" s="593" t="s">
        <v>16</v>
      </c>
      <c r="E596" s="275" t="s">
        <v>588</v>
      </c>
      <c r="F596" s="647" t="s">
        <v>15</v>
      </c>
      <c r="G596" s="21">
        <v>126.3</v>
      </c>
      <c r="H596" s="401">
        <f>G596*(1-H593)</f>
        <v>126.3</v>
      </c>
      <c r="I596" s="585">
        <f>G596/1.2</f>
        <v>105.25</v>
      </c>
      <c r="J596" s="545"/>
      <c r="K596" s="625"/>
      <c r="L596" s="549"/>
      <c r="M596" s="381"/>
      <c r="N596" s="381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</row>
    <row r="597" spans="1:29" ht="25" customHeight="1" x14ac:dyDescent="0.25">
      <c r="A597" s="30"/>
      <c r="B597" s="592"/>
      <c r="C597" s="78" t="s">
        <v>589</v>
      </c>
      <c r="D597" s="593"/>
      <c r="E597" s="257" t="s">
        <v>196</v>
      </c>
      <c r="F597" s="647"/>
      <c r="G597" s="119">
        <f>G596*0.39</f>
        <v>49.256999999999998</v>
      </c>
      <c r="H597" s="537">
        <f>H596*0.39</f>
        <v>49.256999999999998</v>
      </c>
      <c r="I597" s="585"/>
      <c r="J597" s="545"/>
      <c r="K597" s="581"/>
      <c r="L597" s="550"/>
      <c r="M597" s="381"/>
      <c r="N597" s="381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</row>
    <row r="598" spans="1:29" ht="18" customHeight="1" x14ac:dyDescent="0.25">
      <c r="A598" s="30"/>
      <c r="B598" s="648" t="s">
        <v>590</v>
      </c>
      <c r="C598" s="90" t="s">
        <v>591</v>
      </c>
      <c r="D598" s="593" t="s">
        <v>16</v>
      </c>
      <c r="E598" s="275" t="s">
        <v>588</v>
      </c>
      <c r="F598" s="647" t="s">
        <v>15</v>
      </c>
      <c r="G598" s="21">
        <v>126.3</v>
      </c>
      <c r="H598" s="401">
        <f>G598*(1-H593)</f>
        <v>126.3</v>
      </c>
      <c r="I598" s="585">
        <f>G598/1.2</f>
        <v>105.25</v>
      </c>
      <c r="J598" s="545"/>
      <c r="K598" s="581"/>
      <c r="L598" s="550"/>
      <c r="M598" s="381"/>
      <c r="N598" s="381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</row>
    <row r="599" spans="1:29" ht="18" customHeight="1" x14ac:dyDescent="0.25">
      <c r="A599" s="30"/>
      <c r="B599" s="648"/>
      <c r="C599" s="78" t="s">
        <v>592</v>
      </c>
      <c r="D599" s="593"/>
      <c r="E599" s="257" t="s">
        <v>196</v>
      </c>
      <c r="F599" s="647"/>
      <c r="G599" s="119">
        <f>G598*0.62</f>
        <v>78.305999999999997</v>
      </c>
      <c r="H599" s="537">
        <f>H598*0.62</f>
        <v>78.305999999999997</v>
      </c>
      <c r="I599" s="585"/>
      <c r="J599" s="545"/>
      <c r="K599" s="626"/>
      <c r="L599" s="551"/>
      <c r="M599" s="381"/>
      <c r="N599" s="381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</row>
    <row r="600" spans="1:29" ht="17.149999999999999" customHeight="1" x14ac:dyDescent="0.25">
      <c r="A600" s="30"/>
      <c r="B600" s="649" t="s">
        <v>594</v>
      </c>
      <c r="C600" s="92" t="s">
        <v>595</v>
      </c>
      <c r="D600" s="641" t="s">
        <v>20</v>
      </c>
      <c r="E600" s="650" t="s">
        <v>196</v>
      </c>
      <c r="F600" s="651" t="s">
        <v>19</v>
      </c>
      <c r="G600" s="644" t="s">
        <v>570</v>
      </c>
      <c r="H600" s="636" t="s">
        <v>593</v>
      </c>
      <c r="I600" s="585"/>
      <c r="J600" s="545"/>
      <c r="K600" s="581"/>
      <c r="L600" s="221"/>
      <c r="M600" s="381"/>
      <c r="N600" s="381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</row>
    <row r="601" spans="1:29" ht="17.149999999999999" customHeight="1" x14ac:dyDescent="0.25">
      <c r="A601" s="30"/>
      <c r="B601" s="649"/>
      <c r="C601" s="78" t="s">
        <v>596</v>
      </c>
      <c r="D601" s="641"/>
      <c r="E601" s="650"/>
      <c r="F601" s="651"/>
      <c r="G601" s="644"/>
      <c r="H601" s="636"/>
      <c r="I601" s="585"/>
      <c r="J601" s="545"/>
      <c r="K601" s="581"/>
      <c r="L601" s="221"/>
      <c r="M601" s="381"/>
      <c r="N601" s="381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</row>
    <row r="602" spans="1:29" ht="20.149999999999999" customHeight="1" x14ac:dyDescent="0.25">
      <c r="A602" s="30"/>
      <c r="B602" s="645" t="s">
        <v>597</v>
      </c>
      <c r="C602" s="118" t="s">
        <v>883</v>
      </c>
      <c r="D602" s="593" t="s">
        <v>16</v>
      </c>
      <c r="E602" s="275" t="s">
        <v>588</v>
      </c>
      <c r="F602" s="647" t="s">
        <v>15</v>
      </c>
      <c r="G602" s="21">
        <v>126.3</v>
      </c>
      <c r="H602" s="401">
        <f>G602*(1-$H$593)</f>
        <v>126.3</v>
      </c>
      <c r="I602" s="585">
        <f>G602/1.2</f>
        <v>105.25</v>
      </c>
      <c r="J602" s="545"/>
      <c r="K602" s="625"/>
      <c r="L602" s="549"/>
      <c r="M602" s="381"/>
      <c r="N602" s="381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</row>
    <row r="603" spans="1:29" ht="20.149999999999999" customHeight="1" x14ac:dyDescent="0.25">
      <c r="A603" s="30"/>
      <c r="B603" s="645"/>
      <c r="C603" s="78" t="s">
        <v>598</v>
      </c>
      <c r="D603" s="593"/>
      <c r="E603" s="257" t="s">
        <v>196</v>
      </c>
      <c r="F603" s="647"/>
      <c r="G603" s="119">
        <f>G602*0.8</f>
        <v>101.04</v>
      </c>
      <c r="H603" s="537">
        <f>H602*0.8</f>
        <v>101.04</v>
      </c>
      <c r="I603" s="585"/>
      <c r="J603" s="545"/>
      <c r="K603" s="581"/>
      <c r="L603" s="550"/>
      <c r="M603" s="381"/>
      <c r="N603" s="381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</row>
    <row r="604" spans="1:29" ht="17.149999999999999" customHeight="1" x14ac:dyDescent="0.25">
      <c r="A604" s="30"/>
      <c r="B604" s="645" t="s">
        <v>599</v>
      </c>
      <c r="C604" s="90" t="s">
        <v>884</v>
      </c>
      <c r="D604" s="593" t="s">
        <v>16</v>
      </c>
      <c r="E604" s="275" t="s">
        <v>588</v>
      </c>
      <c r="F604" s="646" t="s">
        <v>19</v>
      </c>
      <c r="G604" s="21">
        <v>126.3</v>
      </c>
      <c r="H604" s="401">
        <f>G604*(1-$H$593)</f>
        <v>126.3</v>
      </c>
      <c r="I604" s="585">
        <f>G604/1.2</f>
        <v>105.25</v>
      </c>
      <c r="J604" s="545"/>
      <c r="K604" s="581"/>
      <c r="L604" s="550"/>
      <c r="M604" s="381"/>
      <c r="N604" s="381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</row>
    <row r="605" spans="1:29" ht="17.149999999999999" customHeight="1" x14ac:dyDescent="0.25">
      <c r="A605" s="30"/>
      <c r="B605" s="645"/>
      <c r="C605" s="78" t="s">
        <v>600</v>
      </c>
      <c r="D605" s="593"/>
      <c r="E605" s="257" t="s">
        <v>196</v>
      </c>
      <c r="F605" s="646"/>
      <c r="G605" s="119">
        <f>G604*0.961</f>
        <v>121.37429999999999</v>
      </c>
      <c r="H605" s="537">
        <f>H604*0.961</f>
        <v>121.37429999999999</v>
      </c>
      <c r="I605" s="585"/>
      <c r="J605" s="545"/>
      <c r="K605" s="581"/>
      <c r="L605" s="550"/>
      <c r="M605" s="381"/>
      <c r="N605" s="381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</row>
    <row r="606" spans="1:29" ht="17.149999999999999" customHeight="1" x14ac:dyDescent="0.25">
      <c r="A606" s="30"/>
      <c r="B606" s="645" t="s">
        <v>601</v>
      </c>
      <c r="C606" s="90" t="s">
        <v>885</v>
      </c>
      <c r="D606" s="593" t="s">
        <v>16</v>
      </c>
      <c r="E606" s="275" t="s">
        <v>588</v>
      </c>
      <c r="F606" s="647" t="s">
        <v>15</v>
      </c>
      <c r="G606" s="21">
        <v>126.3</v>
      </c>
      <c r="H606" s="401">
        <f>G606*(1-$H$593)</f>
        <v>126.3</v>
      </c>
      <c r="I606" s="585">
        <f>G606/1.2</f>
        <v>105.25</v>
      </c>
      <c r="J606" s="545"/>
      <c r="K606" s="581"/>
      <c r="L606" s="550"/>
      <c r="M606" s="381"/>
      <c r="N606" s="381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</row>
    <row r="607" spans="1:29" ht="17.149999999999999" customHeight="1" x14ac:dyDescent="0.25">
      <c r="A607" s="30"/>
      <c r="B607" s="645"/>
      <c r="C607" s="78" t="s">
        <v>602</v>
      </c>
      <c r="D607" s="593"/>
      <c r="E607" s="257" t="s">
        <v>196</v>
      </c>
      <c r="F607" s="647"/>
      <c r="G607" s="119">
        <f>G606*1.29</f>
        <v>162.92699999999999</v>
      </c>
      <c r="H607" s="537">
        <f>H606*1.29</f>
        <v>162.92699999999999</v>
      </c>
      <c r="I607" s="585"/>
      <c r="J607" s="545"/>
      <c r="K607" s="626"/>
      <c r="L607" s="551"/>
      <c r="M607" s="381"/>
      <c r="N607" s="381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</row>
    <row r="608" spans="1:29" ht="17.149999999999999" customHeight="1" x14ac:dyDescent="0.25">
      <c r="A608" s="639"/>
      <c r="B608" s="640" t="s">
        <v>674</v>
      </c>
      <c r="C608" s="92" t="s">
        <v>886</v>
      </c>
      <c r="D608" s="641" t="s">
        <v>676</v>
      </c>
      <c r="E608" s="642" t="s">
        <v>196</v>
      </c>
      <c r="F608" s="643" t="s">
        <v>19</v>
      </c>
      <c r="G608" s="644" t="s">
        <v>570</v>
      </c>
      <c r="H608" s="636" t="s">
        <v>593</v>
      </c>
      <c r="I608" s="534"/>
      <c r="J608" s="545"/>
      <c r="K608" s="581"/>
      <c r="L608" s="221"/>
      <c r="M608" s="381"/>
      <c r="N608" s="381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</row>
    <row r="609" spans="1:55" ht="16.5" customHeight="1" x14ac:dyDescent="0.25">
      <c r="A609" s="639"/>
      <c r="B609" s="640"/>
      <c r="C609" s="78" t="s">
        <v>675</v>
      </c>
      <c r="D609" s="641"/>
      <c r="E609" s="642"/>
      <c r="F609" s="643"/>
      <c r="G609" s="644"/>
      <c r="H609" s="636"/>
      <c r="I609" s="534"/>
      <c r="J609" s="545"/>
      <c r="K609" s="581"/>
      <c r="L609" s="221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</row>
    <row r="610" spans="1:55" ht="13.5" customHeight="1" x14ac:dyDescent="0.25">
      <c r="A610" s="637" t="s">
        <v>62</v>
      </c>
      <c r="B610" s="637"/>
      <c r="C610" s="637"/>
      <c r="D610" s="637"/>
      <c r="E610" s="637"/>
      <c r="F610" s="637"/>
      <c r="G610" s="637"/>
      <c r="H610" s="637"/>
      <c r="I610" s="534"/>
      <c r="L610" s="222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</row>
    <row r="611" spans="1:55" ht="15" customHeight="1" x14ac:dyDescent="0.25">
      <c r="A611" s="637" t="s">
        <v>603</v>
      </c>
      <c r="B611" s="637"/>
      <c r="C611" s="637"/>
      <c r="D611" s="637"/>
      <c r="E611" s="637"/>
      <c r="F611" s="637"/>
      <c r="G611" s="637"/>
      <c r="H611" s="637"/>
      <c r="I611" s="534"/>
      <c r="L611" s="222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</row>
    <row r="612" spans="1:55" ht="15" customHeight="1" x14ac:dyDescent="0.25">
      <c r="A612" s="638" t="s">
        <v>989</v>
      </c>
      <c r="B612" s="638"/>
      <c r="C612" s="638"/>
      <c r="D612" s="638"/>
      <c r="E612" s="638"/>
      <c r="F612" s="638"/>
      <c r="G612" s="638"/>
      <c r="H612" s="638"/>
      <c r="I612" s="534"/>
      <c r="L612" s="222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</row>
    <row r="613" spans="1:55" ht="15" customHeight="1" x14ac:dyDescent="0.25">
      <c r="A613" s="629" t="s">
        <v>604</v>
      </c>
      <c r="B613" s="629"/>
      <c r="C613" s="629"/>
      <c r="D613" s="629"/>
      <c r="E613" s="629"/>
      <c r="F613" s="629"/>
      <c r="G613" s="629"/>
      <c r="H613" s="629"/>
      <c r="I613" s="534"/>
      <c r="L613" s="222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</row>
    <row r="614" spans="1:55" ht="17" customHeight="1" x14ac:dyDescent="0.25">
      <c r="A614" s="629"/>
      <c r="B614" s="629"/>
      <c r="C614" s="629"/>
      <c r="D614" s="629"/>
      <c r="E614" s="629"/>
      <c r="F614" s="629"/>
      <c r="G614" s="629"/>
      <c r="H614" s="629"/>
      <c r="I614" s="534"/>
      <c r="L614" s="222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</row>
    <row r="615" spans="1:55" s="152" customFormat="1" ht="27.5" customHeight="1" x14ac:dyDescent="0.25">
      <c r="B615" s="153"/>
      <c r="C615" s="153"/>
      <c r="D615" s="153"/>
      <c r="E615" s="153"/>
      <c r="F615" s="153"/>
      <c r="G615" s="153"/>
      <c r="H615" s="153"/>
      <c r="I615" s="535"/>
      <c r="J615" s="414"/>
      <c r="K615" s="155"/>
      <c r="L615" s="216"/>
      <c r="M615" s="157"/>
      <c r="N615" s="157"/>
      <c r="O615" s="157"/>
      <c r="P615" s="157"/>
      <c r="Q615" s="157"/>
      <c r="R615" s="157"/>
      <c r="S615" s="157"/>
      <c r="T615" s="157"/>
      <c r="U615" s="157"/>
      <c r="V615" s="157"/>
      <c r="W615" s="157"/>
      <c r="X615" s="157"/>
      <c r="Y615" s="157"/>
      <c r="Z615" s="157"/>
      <c r="AA615" s="157"/>
      <c r="AB615" s="157"/>
      <c r="AC615" s="157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  <c r="BA615" s="158"/>
      <c r="BB615" s="158"/>
      <c r="BC615" s="158"/>
    </row>
    <row r="616" spans="1:55" s="152" customFormat="1" ht="16.25" customHeight="1" x14ac:dyDescent="0.25">
      <c r="B616" s="153"/>
      <c r="C616" s="153"/>
      <c r="D616" s="153"/>
      <c r="E616" s="153"/>
      <c r="F616" s="153"/>
      <c r="G616" s="153"/>
      <c r="H616" s="153"/>
      <c r="I616" s="535"/>
      <c r="J616" s="414"/>
      <c r="K616" s="155"/>
      <c r="L616" s="216"/>
      <c r="M616" s="157"/>
      <c r="N616" s="157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57"/>
      <c r="Z616" s="157"/>
      <c r="AA616" s="157"/>
      <c r="AB616" s="157"/>
      <c r="AC616" s="157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  <c r="BA616" s="158"/>
      <c r="BB616" s="158"/>
      <c r="BC616" s="158"/>
    </row>
    <row r="617" spans="1:55" s="152" customFormat="1" ht="16.25" customHeight="1" x14ac:dyDescent="0.25">
      <c r="B617" s="153"/>
      <c r="C617" s="153"/>
      <c r="D617" s="153"/>
      <c r="E617" s="153"/>
      <c r="F617" s="153"/>
      <c r="G617" s="153"/>
      <c r="H617" s="153"/>
      <c r="I617" s="535"/>
      <c r="J617" s="414"/>
      <c r="K617" s="155"/>
      <c r="L617" s="216"/>
      <c r="M617" s="157"/>
      <c r="N617" s="157"/>
      <c r="O617" s="157"/>
      <c r="P617" s="157"/>
      <c r="Q617" s="157"/>
      <c r="R617" s="157"/>
      <c r="S617" s="157"/>
      <c r="T617" s="157"/>
      <c r="U617" s="157"/>
      <c r="V617" s="157"/>
      <c r="W617" s="157"/>
      <c r="X617" s="157"/>
      <c r="Y617" s="157"/>
      <c r="Z617" s="157"/>
      <c r="AA617" s="157"/>
      <c r="AB617" s="157"/>
      <c r="AC617" s="157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  <c r="BA617" s="158"/>
      <c r="BB617" s="158"/>
      <c r="BC617" s="158"/>
    </row>
    <row r="618" spans="1:55" s="152" customFormat="1" ht="14.75" customHeight="1" x14ac:dyDescent="0.25">
      <c r="A618" s="630" t="s">
        <v>613</v>
      </c>
      <c r="B618" s="630"/>
      <c r="C618" s="630"/>
      <c r="D618" s="630"/>
      <c r="E618" s="630"/>
      <c r="F618" s="630"/>
      <c r="G618" s="630"/>
      <c r="H618" s="630"/>
      <c r="I618" s="535"/>
      <c r="J618" s="414"/>
      <c r="K618" s="155"/>
      <c r="L618" s="216"/>
      <c r="M618" s="157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  <c r="BA618" s="158"/>
      <c r="BB618" s="158"/>
      <c r="BC618" s="158"/>
    </row>
    <row r="619" spans="1:55" s="152" customFormat="1" ht="14.75" customHeight="1" x14ac:dyDescent="0.25">
      <c r="B619" s="153"/>
      <c r="C619" s="153"/>
      <c r="D619" s="153"/>
      <c r="E619" s="153"/>
      <c r="F619" s="153"/>
      <c r="G619" s="153"/>
      <c r="H619" s="153"/>
      <c r="I619" s="535"/>
      <c r="J619" s="414"/>
      <c r="K619" s="155"/>
      <c r="L619" s="216"/>
      <c r="M619" s="157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  <c r="BA619" s="158"/>
      <c r="BB619" s="158"/>
      <c r="BC619" s="158"/>
    </row>
    <row r="620" spans="1:55" s="152" customFormat="1" ht="12.75" customHeight="1" x14ac:dyDescent="0.25">
      <c r="B620" s="153"/>
      <c r="C620" s="153"/>
      <c r="D620" s="153"/>
      <c r="E620" s="153"/>
      <c r="F620" s="153"/>
      <c r="G620" s="153"/>
      <c r="H620" s="153"/>
      <c r="I620" s="535"/>
      <c r="J620" s="414"/>
      <c r="K620" s="155"/>
      <c r="L620" s="156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  <c r="BA620" s="158"/>
      <c r="BB620" s="158"/>
      <c r="BC620" s="158"/>
    </row>
    <row r="621" spans="1:55" s="152" customFormat="1" ht="16.5" customHeight="1" x14ac:dyDescent="0.25">
      <c r="B621" s="153"/>
      <c r="C621" s="153"/>
      <c r="D621" s="153"/>
      <c r="E621" s="153"/>
      <c r="F621" s="153"/>
      <c r="G621" s="153"/>
      <c r="H621" s="153"/>
      <c r="I621" s="535"/>
      <c r="J621" s="414"/>
      <c r="K621" s="155"/>
      <c r="L621" s="156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  <c r="BA621" s="158"/>
      <c r="BB621" s="158"/>
      <c r="BC621" s="158"/>
    </row>
    <row r="622" spans="1:55" s="152" customFormat="1" x14ac:dyDescent="0.25">
      <c r="B622" s="153"/>
      <c r="C622" s="153"/>
      <c r="D622" s="153"/>
      <c r="E622" s="153"/>
      <c r="F622" s="153"/>
      <c r="G622" s="153"/>
      <c r="H622" s="153"/>
      <c r="I622" s="535"/>
      <c r="J622" s="414"/>
      <c r="K622" s="155"/>
      <c r="L622" s="156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  <c r="BA622" s="158"/>
      <c r="BB622" s="158"/>
      <c r="BC622" s="158"/>
    </row>
    <row r="623" spans="1:55" s="152" customFormat="1" x14ac:dyDescent="0.25">
      <c r="B623" s="153"/>
      <c r="C623" s="153"/>
      <c r="D623" s="153"/>
      <c r="E623" s="153"/>
      <c r="F623" s="153"/>
      <c r="G623" s="153"/>
      <c r="H623" s="153"/>
      <c r="I623" s="535"/>
      <c r="J623" s="414"/>
      <c r="K623" s="155"/>
      <c r="L623" s="156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  <c r="BA623" s="158"/>
      <c r="BB623" s="158"/>
      <c r="BC623" s="158"/>
    </row>
    <row r="624" spans="1:55" s="152" customFormat="1" x14ac:dyDescent="0.25">
      <c r="B624" s="153"/>
      <c r="C624" s="153"/>
      <c r="D624" s="153"/>
      <c r="E624" s="153"/>
      <c r="F624" s="153"/>
      <c r="G624" s="153"/>
      <c r="H624" s="153"/>
      <c r="I624" s="535"/>
      <c r="J624" s="414"/>
      <c r="K624" s="155"/>
      <c r="L624" s="156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  <c r="BA624" s="158"/>
      <c r="BB624" s="158"/>
      <c r="BC624" s="158"/>
    </row>
    <row r="625" spans="2:55" s="152" customFormat="1" x14ac:dyDescent="0.25">
      <c r="B625" s="153"/>
      <c r="C625" s="153"/>
      <c r="D625" s="153"/>
      <c r="E625" s="153"/>
      <c r="F625" s="153"/>
      <c r="G625" s="153"/>
      <c r="H625" s="153"/>
      <c r="I625" s="535"/>
      <c r="J625" s="414"/>
      <c r="K625" s="155"/>
      <c r="L625" s="156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  <c r="BA625" s="158"/>
      <c r="BB625" s="158"/>
      <c r="BC625" s="158"/>
    </row>
    <row r="626" spans="2:55" s="152" customFormat="1" x14ac:dyDescent="0.25">
      <c r="B626" s="153"/>
      <c r="C626" s="153"/>
      <c r="D626" s="153"/>
      <c r="E626" s="153"/>
      <c r="F626" s="153"/>
      <c r="G626" s="153"/>
      <c r="H626" s="153"/>
      <c r="I626" s="535"/>
      <c r="J626" s="414"/>
      <c r="K626" s="155"/>
      <c r="L626" s="156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  <c r="BA626" s="158"/>
      <c r="BB626" s="158"/>
      <c r="BC626" s="158"/>
    </row>
    <row r="627" spans="2:55" s="152" customFormat="1" x14ac:dyDescent="0.25">
      <c r="B627" s="153"/>
      <c r="C627" s="153"/>
      <c r="D627" s="153"/>
      <c r="E627" s="153"/>
      <c r="F627" s="153"/>
      <c r="G627" s="153"/>
      <c r="H627" s="153"/>
      <c r="I627" s="535"/>
      <c r="J627" s="414"/>
      <c r="K627" s="155"/>
      <c r="L627" s="156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157"/>
      <c r="Y627" s="157"/>
      <c r="Z627" s="157"/>
      <c r="AA627" s="157"/>
      <c r="AB627" s="157"/>
      <c r="AC627" s="157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  <c r="BA627" s="158"/>
      <c r="BB627" s="158"/>
      <c r="BC627" s="158"/>
    </row>
    <row r="628" spans="2:55" s="152" customFormat="1" x14ac:dyDescent="0.25">
      <c r="B628" s="153"/>
      <c r="C628" s="153"/>
      <c r="D628" s="153"/>
      <c r="E628" s="153"/>
      <c r="F628" s="153"/>
      <c r="G628" s="153"/>
      <c r="H628" s="153"/>
      <c r="I628" s="535"/>
      <c r="J628" s="414"/>
      <c r="K628" s="155"/>
      <c r="L628" s="156"/>
      <c r="M628" s="157"/>
      <c r="N628" s="157"/>
      <c r="O628" s="157"/>
      <c r="P628" s="157"/>
      <c r="Q628" s="157"/>
      <c r="R628" s="157"/>
      <c r="S628" s="157"/>
      <c r="T628" s="157"/>
      <c r="U628" s="157"/>
      <c r="V628" s="157"/>
      <c r="W628" s="157"/>
      <c r="X628" s="157"/>
      <c r="Y628" s="157"/>
      <c r="Z628" s="157"/>
      <c r="AA628" s="157"/>
      <c r="AB628" s="157"/>
      <c r="AC628" s="157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  <c r="BA628" s="158"/>
      <c r="BB628" s="158"/>
      <c r="BC628" s="158"/>
    </row>
    <row r="629" spans="2:55" s="152" customFormat="1" x14ac:dyDescent="0.25">
      <c r="B629" s="153"/>
      <c r="C629" s="153"/>
      <c r="D629" s="153"/>
      <c r="E629" s="153"/>
      <c r="F629" s="153"/>
      <c r="G629" s="153"/>
      <c r="H629" s="153"/>
      <c r="I629" s="535"/>
      <c r="J629" s="414"/>
      <c r="K629" s="155"/>
      <c r="L629" s="156"/>
      <c r="M629" s="157"/>
      <c r="N629" s="157"/>
      <c r="O629" s="157"/>
      <c r="P629" s="157"/>
      <c r="Q629" s="157"/>
      <c r="R629" s="157"/>
      <c r="S629" s="157"/>
      <c r="T629" s="157"/>
      <c r="U629" s="157"/>
      <c r="V629" s="157"/>
      <c r="W629" s="157"/>
      <c r="X629" s="157"/>
      <c r="Y629" s="157"/>
      <c r="Z629" s="157"/>
      <c r="AA629" s="157"/>
      <c r="AB629" s="157"/>
      <c r="AC629" s="157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  <c r="BA629" s="158"/>
      <c r="BB629" s="158"/>
      <c r="BC629" s="158"/>
    </row>
    <row r="630" spans="2:55" s="152" customFormat="1" x14ac:dyDescent="0.25">
      <c r="B630" s="153"/>
      <c r="C630" s="153"/>
      <c r="D630" s="153"/>
      <c r="E630" s="153"/>
      <c r="F630" s="153"/>
      <c r="G630" s="153"/>
      <c r="H630" s="153"/>
      <c r="I630" s="535"/>
      <c r="J630" s="414"/>
      <c r="K630" s="155"/>
      <c r="L630" s="156"/>
      <c r="M630" s="157"/>
      <c r="N630" s="157"/>
      <c r="O630" s="157"/>
      <c r="P630" s="157"/>
      <c r="Q630" s="157"/>
      <c r="R630" s="157"/>
      <c r="S630" s="157"/>
      <c r="T630" s="157"/>
      <c r="U630" s="157"/>
      <c r="V630" s="157"/>
      <c r="W630" s="157"/>
      <c r="X630" s="157"/>
      <c r="Y630" s="157"/>
      <c r="Z630" s="157"/>
      <c r="AA630" s="157"/>
      <c r="AB630" s="157"/>
      <c r="AC630" s="157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  <c r="BA630" s="158"/>
      <c r="BB630" s="158"/>
      <c r="BC630" s="158"/>
    </row>
    <row r="631" spans="2:55" s="152" customFormat="1" x14ac:dyDescent="0.25">
      <c r="B631" s="153"/>
      <c r="C631" s="153"/>
      <c r="D631" s="153"/>
      <c r="E631" s="153"/>
      <c r="F631" s="153"/>
      <c r="G631" s="153"/>
      <c r="H631" s="153"/>
      <c r="I631" s="535"/>
      <c r="J631" s="414"/>
      <c r="K631" s="155"/>
      <c r="L631" s="156"/>
      <c r="M631" s="157"/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57"/>
      <c r="Z631" s="157"/>
      <c r="AA631" s="157"/>
      <c r="AB631" s="157"/>
      <c r="AC631" s="157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  <c r="BA631" s="158"/>
      <c r="BB631" s="158"/>
      <c r="BC631" s="158"/>
    </row>
    <row r="632" spans="2:55" s="152" customFormat="1" x14ac:dyDescent="0.25">
      <c r="B632" s="153"/>
      <c r="C632" s="153"/>
      <c r="D632" s="153"/>
      <c r="E632" s="153"/>
      <c r="F632" s="153"/>
      <c r="G632" s="153"/>
      <c r="H632" s="153"/>
      <c r="I632" s="535"/>
      <c r="J632" s="414"/>
      <c r="K632" s="155"/>
      <c r="L632" s="156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  <c r="BA632" s="158"/>
      <c r="BB632" s="158"/>
      <c r="BC632" s="158"/>
    </row>
    <row r="633" spans="2:55" s="152" customFormat="1" x14ac:dyDescent="0.25">
      <c r="B633" s="153"/>
      <c r="C633" s="153"/>
      <c r="D633" s="153"/>
      <c r="E633" s="153"/>
      <c r="F633" s="153"/>
      <c r="G633" s="153"/>
      <c r="H633" s="153"/>
      <c r="I633" s="535"/>
      <c r="J633" s="414"/>
      <c r="K633" s="155"/>
      <c r="L633" s="156"/>
      <c r="M633" s="157"/>
      <c r="N633" s="157"/>
      <c r="O633" s="157"/>
      <c r="P633" s="157"/>
      <c r="Q633" s="157"/>
      <c r="R633" s="157"/>
      <c r="S633" s="157"/>
      <c r="T633" s="157"/>
      <c r="U633" s="157"/>
      <c r="V633" s="157"/>
      <c r="W633" s="157"/>
      <c r="X633" s="157"/>
      <c r="Y633" s="157"/>
      <c r="Z633" s="157"/>
      <c r="AA633" s="157"/>
      <c r="AB633" s="157"/>
      <c r="AC633" s="157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  <c r="BA633" s="158"/>
      <c r="BB633" s="158"/>
      <c r="BC633" s="158"/>
    </row>
    <row r="634" spans="2:55" s="152" customFormat="1" x14ac:dyDescent="0.25">
      <c r="B634" s="153"/>
      <c r="C634" s="153"/>
      <c r="D634" s="153"/>
      <c r="E634" s="153"/>
      <c r="F634" s="153"/>
      <c r="G634" s="153"/>
      <c r="H634" s="153"/>
      <c r="I634" s="535"/>
      <c r="J634" s="414"/>
      <c r="K634" s="155"/>
      <c r="L634" s="156"/>
      <c r="M634" s="157"/>
      <c r="N634" s="157"/>
      <c r="O634" s="157"/>
      <c r="P634" s="157"/>
      <c r="Q634" s="157"/>
      <c r="R634" s="157"/>
      <c r="S634" s="157"/>
      <c r="T634" s="157"/>
      <c r="U634" s="157"/>
      <c r="V634" s="157"/>
      <c r="W634" s="157"/>
      <c r="X634" s="157"/>
      <c r="Y634" s="157"/>
      <c r="Z634" s="157"/>
      <c r="AA634" s="157"/>
      <c r="AB634" s="157"/>
      <c r="AC634" s="157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  <c r="BA634" s="158"/>
      <c r="BB634" s="158"/>
      <c r="BC634" s="158"/>
    </row>
    <row r="635" spans="2:55" s="152" customFormat="1" x14ac:dyDescent="0.25">
      <c r="B635" s="153"/>
      <c r="C635" s="153"/>
      <c r="D635" s="153"/>
      <c r="E635" s="153"/>
      <c r="F635" s="153"/>
      <c r="G635" s="153"/>
      <c r="H635" s="153"/>
      <c r="I635" s="535"/>
      <c r="J635" s="414"/>
      <c r="K635" s="155"/>
      <c r="L635" s="156"/>
      <c r="M635" s="157"/>
      <c r="N635" s="157"/>
      <c r="O635" s="157"/>
      <c r="P635" s="157"/>
      <c r="Q635" s="157"/>
      <c r="R635" s="157"/>
      <c r="S635" s="157"/>
      <c r="T635" s="157"/>
      <c r="U635" s="157"/>
      <c r="V635" s="157"/>
      <c r="W635" s="157"/>
      <c r="X635" s="157"/>
      <c r="Y635" s="157"/>
      <c r="Z635" s="157"/>
      <c r="AA635" s="157"/>
      <c r="AB635" s="157"/>
      <c r="AC635" s="157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  <c r="BA635" s="158"/>
      <c r="BB635" s="158"/>
      <c r="BC635" s="158"/>
    </row>
    <row r="636" spans="2:55" s="152" customFormat="1" x14ac:dyDescent="0.25">
      <c r="B636" s="153"/>
      <c r="C636" s="153"/>
      <c r="D636" s="153"/>
      <c r="E636" s="153"/>
      <c r="F636" s="153"/>
      <c r="G636" s="153"/>
      <c r="H636" s="153"/>
      <c r="I636" s="535"/>
      <c r="J636" s="414"/>
      <c r="K636" s="155"/>
      <c r="L636" s="156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  <c r="BA636" s="158"/>
      <c r="BB636" s="158"/>
      <c r="BC636" s="158"/>
    </row>
    <row r="637" spans="2:55" s="152" customFormat="1" x14ac:dyDescent="0.25">
      <c r="B637" s="153"/>
      <c r="C637" s="153"/>
      <c r="D637" s="153"/>
      <c r="E637" s="153"/>
      <c r="F637" s="153"/>
      <c r="G637" s="153"/>
      <c r="H637" s="153"/>
      <c r="I637" s="535"/>
      <c r="J637" s="414"/>
      <c r="K637" s="155"/>
      <c r="L637" s="156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  <c r="BA637" s="158"/>
      <c r="BB637" s="158"/>
      <c r="BC637" s="158"/>
    </row>
    <row r="638" spans="2:55" s="152" customFormat="1" x14ac:dyDescent="0.25">
      <c r="B638" s="153"/>
      <c r="C638" s="153"/>
      <c r="D638" s="153"/>
      <c r="E638" s="153"/>
      <c r="F638" s="153"/>
      <c r="G638" s="153"/>
      <c r="H638" s="153"/>
      <c r="I638" s="535"/>
      <c r="J638" s="414"/>
      <c r="K638" s="155"/>
      <c r="L638" s="156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  <c r="BA638" s="158"/>
      <c r="BB638" s="158"/>
      <c r="BC638" s="158"/>
    </row>
    <row r="639" spans="2:55" s="152" customFormat="1" x14ac:dyDescent="0.25">
      <c r="B639" s="153"/>
      <c r="C639" s="153"/>
      <c r="D639" s="153"/>
      <c r="E639" s="153"/>
      <c r="F639" s="153"/>
      <c r="G639" s="153"/>
      <c r="H639" s="153"/>
      <c r="I639" s="535"/>
      <c r="J639" s="414"/>
      <c r="K639" s="155"/>
      <c r="L639" s="156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  <c r="BA639" s="158"/>
      <c r="BB639" s="158"/>
      <c r="BC639" s="158"/>
    </row>
    <row r="640" spans="2:55" s="152" customFormat="1" x14ac:dyDescent="0.25">
      <c r="B640" s="153"/>
      <c r="C640" s="153"/>
      <c r="D640" s="153"/>
      <c r="E640" s="153"/>
      <c r="F640" s="153"/>
      <c r="G640" s="153"/>
      <c r="H640" s="153"/>
      <c r="I640" s="535"/>
      <c r="J640" s="414"/>
      <c r="K640" s="155"/>
      <c r="L640" s="156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  <c r="BA640" s="158"/>
      <c r="BB640" s="158"/>
      <c r="BC640" s="158"/>
    </row>
    <row r="641" spans="2:55" s="152" customFormat="1" x14ac:dyDescent="0.25">
      <c r="B641" s="153"/>
      <c r="C641" s="153"/>
      <c r="D641" s="153"/>
      <c r="E641" s="153"/>
      <c r="F641" s="153"/>
      <c r="G641" s="153"/>
      <c r="H641" s="153"/>
      <c r="I641" s="535"/>
      <c r="J641" s="414"/>
      <c r="K641" s="155"/>
      <c r="L641" s="156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  <c r="BA641" s="158"/>
      <c r="BB641" s="158"/>
      <c r="BC641" s="158"/>
    </row>
    <row r="642" spans="2:55" s="152" customFormat="1" x14ac:dyDescent="0.25">
      <c r="B642" s="153"/>
      <c r="C642" s="153"/>
      <c r="D642" s="153"/>
      <c r="E642" s="153"/>
      <c r="F642" s="153"/>
      <c r="G642" s="153"/>
      <c r="H642" s="153"/>
      <c r="I642" s="535"/>
      <c r="J642" s="414"/>
      <c r="K642" s="155"/>
      <c r="L642" s="156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  <c r="BA642" s="158"/>
      <c r="BB642" s="158"/>
      <c r="BC642" s="158"/>
    </row>
    <row r="643" spans="2:55" s="152" customFormat="1" x14ac:dyDescent="0.25">
      <c r="B643" s="153"/>
      <c r="C643" s="153"/>
      <c r="D643" s="153"/>
      <c r="E643" s="153"/>
      <c r="F643" s="153"/>
      <c r="G643" s="153"/>
      <c r="H643" s="153"/>
      <c r="I643" s="535"/>
      <c r="J643" s="414"/>
      <c r="K643" s="155"/>
      <c r="L643" s="156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  <c r="BA643" s="158"/>
      <c r="BB643" s="158"/>
      <c r="BC643" s="158"/>
    </row>
    <row r="644" spans="2:55" s="152" customFormat="1" x14ac:dyDescent="0.25">
      <c r="B644" s="153"/>
      <c r="C644" s="153"/>
      <c r="D644" s="153"/>
      <c r="E644" s="153"/>
      <c r="F644" s="153"/>
      <c r="G644" s="153"/>
      <c r="H644" s="153"/>
      <c r="I644" s="535"/>
      <c r="J644" s="414"/>
      <c r="K644" s="155"/>
      <c r="L644" s="156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</row>
    <row r="645" spans="2:55" s="152" customFormat="1" x14ac:dyDescent="0.25">
      <c r="B645" s="153"/>
      <c r="C645" s="153"/>
      <c r="D645" s="153"/>
      <c r="E645" s="153"/>
      <c r="F645" s="153"/>
      <c r="G645" s="153"/>
      <c r="H645" s="153"/>
      <c r="I645" s="535"/>
      <c r="J645" s="414"/>
      <c r="K645" s="155"/>
      <c r="L645" s="156"/>
      <c r="M645" s="157"/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  <c r="BA645" s="158"/>
      <c r="BB645" s="158"/>
      <c r="BC645" s="158"/>
    </row>
    <row r="646" spans="2:55" s="152" customFormat="1" x14ac:dyDescent="0.25">
      <c r="B646" s="153"/>
      <c r="C646" s="153"/>
      <c r="D646" s="153"/>
      <c r="E646" s="153"/>
      <c r="F646" s="153"/>
      <c r="G646" s="153"/>
      <c r="H646" s="153"/>
      <c r="I646" s="535"/>
      <c r="J646" s="414"/>
      <c r="K646" s="155"/>
      <c r="L646" s="156"/>
      <c r="M646" s="157"/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  <c r="BA646" s="158"/>
      <c r="BB646" s="158"/>
      <c r="BC646" s="158"/>
    </row>
    <row r="647" spans="2:55" s="152" customFormat="1" x14ac:dyDescent="0.25">
      <c r="B647" s="153"/>
      <c r="C647" s="153"/>
      <c r="D647" s="153"/>
      <c r="E647" s="153"/>
      <c r="F647" s="153"/>
      <c r="G647" s="153"/>
      <c r="H647" s="153"/>
      <c r="I647" s="535"/>
      <c r="J647" s="414"/>
      <c r="K647" s="155"/>
      <c r="L647" s="156"/>
      <c r="M647" s="157"/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  <c r="BA647" s="158"/>
      <c r="BB647" s="158"/>
      <c r="BC647" s="158"/>
    </row>
    <row r="648" spans="2:55" s="152" customFormat="1" x14ac:dyDescent="0.25">
      <c r="B648" s="153"/>
      <c r="C648" s="153"/>
      <c r="D648" s="153"/>
      <c r="E648" s="153"/>
      <c r="F648" s="153"/>
      <c r="G648" s="153"/>
      <c r="H648" s="153"/>
      <c r="I648" s="535"/>
      <c r="J648" s="414"/>
      <c r="K648" s="155"/>
      <c r="L648" s="156"/>
      <c r="M648" s="157"/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  <c r="BA648" s="158"/>
      <c r="BB648" s="158"/>
      <c r="BC648" s="158"/>
    </row>
    <row r="649" spans="2:55" s="152" customFormat="1" x14ac:dyDescent="0.25">
      <c r="B649" s="153"/>
      <c r="C649" s="153"/>
      <c r="D649" s="153"/>
      <c r="E649" s="153"/>
      <c r="F649" s="153"/>
      <c r="G649" s="153"/>
      <c r="H649" s="153"/>
      <c r="I649" s="535"/>
      <c r="J649" s="414"/>
      <c r="K649" s="155"/>
      <c r="L649" s="156"/>
      <c r="M649" s="157"/>
      <c r="N649" s="157"/>
      <c r="O649" s="157"/>
      <c r="P649" s="157"/>
      <c r="Q649" s="157"/>
      <c r="R649" s="157"/>
      <c r="S649" s="157"/>
      <c r="T649" s="157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  <c r="BA649" s="158"/>
      <c r="BB649" s="158"/>
      <c r="BC649" s="158"/>
    </row>
    <row r="650" spans="2:55" s="152" customFormat="1" x14ac:dyDescent="0.25">
      <c r="B650" s="153"/>
      <c r="C650" s="153"/>
      <c r="D650" s="153"/>
      <c r="E650" s="153"/>
      <c r="F650" s="153"/>
      <c r="G650" s="153"/>
      <c r="H650" s="153"/>
      <c r="I650" s="535"/>
      <c r="J650" s="414"/>
      <c r="K650" s="155"/>
      <c r="L650" s="156"/>
      <c r="M650" s="157"/>
      <c r="N650" s="157"/>
      <c r="O650" s="157"/>
      <c r="P650" s="157"/>
      <c r="Q650" s="157"/>
      <c r="R650" s="157"/>
      <c r="S650" s="157"/>
      <c r="T650" s="157"/>
      <c r="U650" s="157"/>
      <c r="V650" s="157"/>
      <c r="W650" s="157"/>
      <c r="X650" s="157"/>
      <c r="Y650" s="157"/>
      <c r="Z650" s="157"/>
      <c r="AA650" s="157"/>
      <c r="AB650" s="157"/>
      <c r="AC650" s="157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  <c r="BA650" s="158"/>
      <c r="BB650" s="158"/>
      <c r="BC650" s="158"/>
    </row>
    <row r="651" spans="2:55" s="152" customFormat="1" x14ac:dyDescent="0.25">
      <c r="B651" s="153"/>
      <c r="C651" s="153"/>
      <c r="D651" s="153"/>
      <c r="E651" s="153"/>
      <c r="F651" s="153"/>
      <c r="G651" s="153"/>
      <c r="H651" s="153"/>
      <c r="I651" s="535"/>
      <c r="J651" s="414"/>
      <c r="K651" s="155"/>
      <c r="L651" s="156"/>
      <c r="M651" s="157"/>
      <c r="N651" s="157"/>
      <c r="O651" s="157"/>
      <c r="P651" s="157"/>
      <c r="Q651" s="157"/>
      <c r="R651" s="157"/>
      <c r="S651" s="157"/>
      <c r="T651" s="157"/>
      <c r="U651" s="157"/>
      <c r="V651" s="157"/>
      <c r="W651" s="157"/>
      <c r="X651" s="157"/>
      <c r="Y651" s="157"/>
      <c r="Z651" s="157"/>
      <c r="AA651" s="157"/>
      <c r="AB651" s="157"/>
      <c r="AC651" s="157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  <c r="BA651" s="158"/>
      <c r="BB651" s="158"/>
      <c r="BC651" s="158"/>
    </row>
    <row r="652" spans="2:55" s="152" customFormat="1" x14ac:dyDescent="0.25">
      <c r="B652" s="153"/>
      <c r="C652" s="153"/>
      <c r="D652" s="153"/>
      <c r="E652" s="153"/>
      <c r="F652" s="153"/>
      <c r="G652" s="153"/>
      <c r="H652" s="153"/>
      <c r="I652" s="535"/>
      <c r="J652" s="414"/>
      <c r="K652" s="155"/>
      <c r="L652" s="156"/>
      <c r="M652" s="157"/>
      <c r="N652" s="157"/>
      <c r="O652" s="157"/>
      <c r="P652" s="157"/>
      <c r="Q652" s="157"/>
      <c r="R652" s="157"/>
      <c r="S652" s="157"/>
      <c r="T652" s="157"/>
      <c r="U652" s="157"/>
      <c r="V652" s="157"/>
      <c r="W652" s="157"/>
      <c r="X652" s="157"/>
      <c r="Y652" s="157"/>
      <c r="Z652" s="157"/>
      <c r="AA652" s="157"/>
      <c r="AB652" s="157"/>
      <c r="AC652" s="157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  <c r="BA652" s="158"/>
      <c r="BB652" s="158"/>
      <c r="BC652" s="158"/>
    </row>
    <row r="653" spans="2:55" s="152" customFormat="1" x14ac:dyDescent="0.25">
      <c r="B653" s="153"/>
      <c r="C653" s="153"/>
      <c r="D653" s="153"/>
      <c r="E653" s="153"/>
      <c r="F653" s="153"/>
      <c r="G653" s="153"/>
      <c r="H653" s="153"/>
      <c r="I653" s="535"/>
      <c r="J653" s="414"/>
      <c r="K653" s="155"/>
      <c r="L653" s="156"/>
      <c r="M653" s="157"/>
      <c r="N653" s="157"/>
      <c r="O653" s="157"/>
      <c r="P653" s="157"/>
      <c r="Q653" s="157"/>
      <c r="R653" s="157"/>
      <c r="S653" s="157"/>
      <c r="T653" s="157"/>
      <c r="U653" s="157"/>
      <c r="V653" s="157"/>
      <c r="W653" s="157"/>
      <c r="X653" s="157"/>
      <c r="Y653" s="157"/>
      <c r="Z653" s="157"/>
      <c r="AA653" s="157"/>
      <c r="AB653" s="157"/>
      <c r="AC653" s="157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  <c r="BA653" s="158"/>
      <c r="BB653" s="158"/>
      <c r="BC653" s="158"/>
    </row>
    <row r="654" spans="2:55" s="152" customFormat="1" x14ac:dyDescent="0.25">
      <c r="B654" s="153"/>
      <c r="C654" s="153"/>
      <c r="D654" s="153"/>
      <c r="E654" s="153"/>
      <c r="F654" s="153"/>
      <c r="G654" s="153"/>
      <c r="H654" s="153"/>
      <c r="I654" s="535"/>
      <c r="J654" s="414"/>
      <c r="K654" s="155"/>
      <c r="L654" s="156"/>
      <c r="M654" s="157"/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  <c r="BA654" s="158"/>
      <c r="BB654" s="158"/>
      <c r="BC654" s="158"/>
    </row>
    <row r="655" spans="2:55" s="152" customFormat="1" x14ac:dyDescent="0.25">
      <c r="B655" s="153"/>
      <c r="C655" s="153"/>
      <c r="D655" s="153"/>
      <c r="E655" s="153"/>
      <c r="F655" s="153"/>
      <c r="G655" s="153"/>
      <c r="H655" s="153"/>
      <c r="I655" s="535"/>
      <c r="J655" s="414"/>
      <c r="K655" s="155"/>
      <c r="L655" s="156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  <c r="BA655" s="158"/>
      <c r="BB655" s="158"/>
      <c r="BC655" s="158"/>
    </row>
    <row r="656" spans="2:55" s="152" customFormat="1" x14ac:dyDescent="0.25">
      <c r="B656" s="153"/>
      <c r="C656" s="153"/>
      <c r="D656" s="153"/>
      <c r="E656" s="153"/>
      <c r="F656" s="153"/>
      <c r="G656" s="153"/>
      <c r="H656" s="153"/>
      <c r="I656" s="535"/>
      <c r="J656" s="414"/>
      <c r="K656" s="155"/>
      <c r="L656" s="156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  <c r="BA656" s="158"/>
      <c r="BB656" s="158"/>
      <c r="BC656" s="158"/>
    </row>
    <row r="657" spans="2:55" s="152" customFormat="1" x14ac:dyDescent="0.25">
      <c r="B657" s="153"/>
      <c r="C657" s="153"/>
      <c r="D657" s="153"/>
      <c r="E657" s="153"/>
      <c r="F657" s="153"/>
      <c r="G657" s="153"/>
      <c r="H657" s="153"/>
      <c r="I657" s="535"/>
      <c r="J657" s="414"/>
      <c r="K657" s="155"/>
      <c r="L657" s="156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  <c r="BA657" s="158"/>
      <c r="BB657" s="158"/>
      <c r="BC657" s="158"/>
    </row>
    <row r="658" spans="2:55" s="152" customFormat="1" x14ac:dyDescent="0.25">
      <c r="B658" s="153"/>
      <c r="C658" s="153"/>
      <c r="D658" s="153"/>
      <c r="E658" s="153"/>
      <c r="F658" s="153"/>
      <c r="G658" s="153"/>
      <c r="H658" s="153"/>
      <c r="I658" s="535"/>
      <c r="J658" s="414"/>
      <c r="K658" s="155"/>
      <c r="L658" s="156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  <c r="BA658" s="158"/>
      <c r="BB658" s="158"/>
      <c r="BC658" s="158"/>
    </row>
    <row r="659" spans="2:55" s="152" customFormat="1" x14ac:dyDescent="0.25">
      <c r="B659" s="153"/>
      <c r="C659" s="153"/>
      <c r="D659" s="153"/>
      <c r="E659" s="153"/>
      <c r="F659" s="153"/>
      <c r="G659" s="153"/>
      <c r="H659" s="153"/>
      <c r="I659" s="535"/>
      <c r="J659" s="414"/>
      <c r="K659" s="155"/>
      <c r="L659" s="156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  <c r="BA659" s="158"/>
      <c r="BB659" s="158"/>
      <c r="BC659" s="158"/>
    </row>
    <row r="660" spans="2:55" s="152" customFormat="1" x14ac:dyDescent="0.25">
      <c r="B660" s="153"/>
      <c r="C660" s="153"/>
      <c r="D660" s="153"/>
      <c r="E660" s="153"/>
      <c r="F660" s="153"/>
      <c r="G660" s="153"/>
      <c r="H660" s="153"/>
      <c r="I660" s="535"/>
      <c r="J660" s="414"/>
      <c r="K660" s="155"/>
      <c r="L660" s="156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</row>
    <row r="661" spans="2:55" s="152" customFormat="1" x14ac:dyDescent="0.25">
      <c r="B661" s="153"/>
      <c r="C661" s="153"/>
      <c r="D661" s="153"/>
      <c r="E661" s="153"/>
      <c r="F661" s="153"/>
      <c r="G661" s="153"/>
      <c r="H661" s="153"/>
      <c r="I661" s="535"/>
      <c r="J661" s="414"/>
      <c r="K661" s="155"/>
      <c r="L661" s="156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  <c r="BA661" s="158"/>
      <c r="BB661" s="158"/>
      <c r="BC661" s="158"/>
    </row>
    <row r="662" spans="2:55" s="152" customFormat="1" x14ac:dyDescent="0.25">
      <c r="B662" s="153"/>
      <c r="C662" s="153"/>
      <c r="D662" s="153"/>
      <c r="E662" s="153"/>
      <c r="F662" s="153"/>
      <c r="G662" s="153"/>
      <c r="H662" s="153"/>
      <c r="I662" s="535"/>
      <c r="J662" s="414"/>
      <c r="K662" s="155"/>
      <c r="L662" s="156"/>
      <c r="M662" s="157"/>
      <c r="N662" s="157"/>
      <c r="O662" s="157"/>
      <c r="P662" s="157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  <c r="BA662" s="158"/>
      <c r="BB662" s="158"/>
      <c r="BC662" s="158"/>
    </row>
    <row r="663" spans="2:55" s="152" customFormat="1" x14ac:dyDescent="0.25">
      <c r="B663" s="153"/>
      <c r="C663" s="153"/>
      <c r="D663" s="153"/>
      <c r="E663" s="153"/>
      <c r="F663" s="153"/>
      <c r="G663" s="153"/>
      <c r="H663" s="153"/>
      <c r="I663" s="535"/>
      <c r="J663" s="414"/>
      <c r="K663" s="155"/>
      <c r="L663" s="156"/>
      <c r="M663" s="157"/>
      <c r="N663" s="157"/>
      <c r="O663" s="157"/>
      <c r="P663" s="157"/>
      <c r="Q663" s="157"/>
      <c r="R663" s="157"/>
      <c r="S663" s="157"/>
      <c r="T663" s="157"/>
      <c r="U663" s="157"/>
      <c r="V663" s="157"/>
      <c r="W663" s="157"/>
      <c r="X663" s="157"/>
      <c r="Y663" s="157"/>
      <c r="Z663" s="157"/>
      <c r="AA663" s="157"/>
      <c r="AB663" s="157"/>
      <c r="AC663" s="157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  <c r="BA663" s="158"/>
      <c r="BB663" s="158"/>
      <c r="BC663" s="158"/>
    </row>
    <row r="664" spans="2:55" s="152" customFormat="1" x14ac:dyDescent="0.25">
      <c r="B664" s="153"/>
      <c r="C664" s="153"/>
      <c r="D664" s="153"/>
      <c r="E664" s="153"/>
      <c r="F664" s="153"/>
      <c r="G664" s="153"/>
      <c r="H664" s="153"/>
      <c r="I664" s="535"/>
      <c r="J664" s="414"/>
      <c r="K664" s="155"/>
      <c r="L664" s="156"/>
      <c r="M664" s="157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  <c r="BA664" s="158"/>
      <c r="BB664" s="158"/>
      <c r="BC664" s="158"/>
    </row>
    <row r="665" spans="2:55" s="152" customFormat="1" x14ac:dyDescent="0.25">
      <c r="B665" s="153"/>
      <c r="C665" s="153"/>
      <c r="D665" s="153"/>
      <c r="E665" s="153"/>
      <c r="F665" s="153"/>
      <c r="G665" s="153"/>
      <c r="H665" s="153"/>
      <c r="I665" s="535"/>
      <c r="J665" s="414"/>
      <c r="K665" s="155"/>
      <c r="L665" s="156"/>
      <c r="M665" s="157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  <c r="BA665" s="158"/>
      <c r="BB665" s="158"/>
      <c r="BC665" s="158"/>
    </row>
    <row r="666" spans="2:55" s="152" customFormat="1" x14ac:dyDescent="0.25">
      <c r="B666" s="153"/>
      <c r="C666" s="153"/>
      <c r="D666" s="153"/>
      <c r="E666" s="153"/>
      <c r="F666" s="153"/>
      <c r="G666" s="153"/>
      <c r="H666" s="153"/>
      <c r="I666" s="535"/>
      <c r="J666" s="414"/>
      <c r="K666" s="155"/>
      <c r="L666" s="156"/>
      <c r="M666" s="157"/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  <c r="BA666" s="158"/>
      <c r="BB666" s="158"/>
      <c r="BC666" s="158"/>
    </row>
    <row r="667" spans="2:55" s="152" customFormat="1" x14ac:dyDescent="0.25">
      <c r="B667" s="153"/>
      <c r="C667" s="153"/>
      <c r="D667" s="153"/>
      <c r="E667" s="153"/>
      <c r="F667" s="153"/>
      <c r="G667" s="153"/>
      <c r="H667" s="153"/>
      <c r="I667" s="535"/>
      <c r="J667" s="414"/>
      <c r="K667" s="155"/>
      <c r="L667" s="156"/>
      <c r="M667" s="157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  <c r="BA667" s="158"/>
      <c r="BB667" s="158"/>
      <c r="BC667" s="158"/>
    </row>
    <row r="668" spans="2:55" s="152" customFormat="1" x14ac:dyDescent="0.25">
      <c r="B668" s="153"/>
      <c r="C668" s="153"/>
      <c r="D668" s="153"/>
      <c r="E668" s="153"/>
      <c r="F668" s="153"/>
      <c r="G668" s="153"/>
      <c r="H668" s="153"/>
      <c r="I668" s="535"/>
      <c r="J668" s="414"/>
      <c r="K668" s="155"/>
      <c r="L668" s="156"/>
      <c r="M668" s="157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  <c r="BA668" s="158"/>
      <c r="BB668" s="158"/>
      <c r="BC668" s="158"/>
    </row>
    <row r="669" spans="2:55" s="152" customFormat="1" x14ac:dyDescent="0.25">
      <c r="B669" s="153"/>
      <c r="C669" s="153"/>
      <c r="D669" s="153"/>
      <c r="E669" s="153"/>
      <c r="F669" s="153"/>
      <c r="G669" s="153"/>
      <c r="H669" s="153"/>
      <c r="I669" s="535"/>
      <c r="J669" s="414"/>
      <c r="K669" s="155"/>
      <c r="L669" s="156"/>
      <c r="M669" s="157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  <c r="BA669" s="158"/>
      <c r="BB669" s="158"/>
      <c r="BC669" s="158"/>
    </row>
    <row r="670" spans="2:55" s="152" customFormat="1" x14ac:dyDescent="0.25">
      <c r="B670" s="153"/>
      <c r="C670" s="153"/>
      <c r="D670" s="153"/>
      <c r="E670" s="153"/>
      <c r="F670" s="153"/>
      <c r="G670" s="153"/>
      <c r="H670" s="153"/>
      <c r="I670" s="535"/>
      <c r="J670" s="414"/>
      <c r="K670" s="155"/>
      <c r="L670" s="156"/>
      <c r="M670" s="157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  <c r="BA670" s="158"/>
      <c r="BB670" s="158"/>
      <c r="BC670" s="158"/>
    </row>
    <row r="671" spans="2:55" s="152" customFormat="1" x14ac:dyDescent="0.25">
      <c r="B671" s="153"/>
      <c r="C671" s="153"/>
      <c r="D671" s="153"/>
      <c r="E671" s="153"/>
      <c r="F671" s="153"/>
      <c r="G671" s="153"/>
      <c r="H671" s="153"/>
      <c r="I671" s="535"/>
      <c r="J671" s="414"/>
      <c r="K671" s="155"/>
      <c r="L671" s="156"/>
      <c r="M671" s="157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  <c r="BA671" s="158"/>
      <c r="BB671" s="158"/>
      <c r="BC671" s="158"/>
    </row>
    <row r="672" spans="2:55" s="152" customFormat="1" x14ac:dyDescent="0.25">
      <c r="B672" s="153"/>
      <c r="C672" s="153"/>
      <c r="D672" s="153"/>
      <c r="E672" s="153"/>
      <c r="F672" s="153"/>
      <c r="G672" s="153"/>
      <c r="H672" s="153"/>
      <c r="I672" s="535"/>
      <c r="J672" s="414"/>
      <c r="K672" s="155"/>
      <c r="L672" s="156"/>
      <c r="M672" s="157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  <c r="BA672" s="158"/>
      <c r="BB672" s="158"/>
      <c r="BC672" s="158"/>
    </row>
    <row r="673" spans="2:55" s="152" customFormat="1" x14ac:dyDescent="0.25">
      <c r="B673" s="153"/>
      <c r="C673" s="153"/>
      <c r="D673" s="153"/>
      <c r="E673" s="153"/>
      <c r="F673" s="153"/>
      <c r="G673" s="153"/>
      <c r="H673" s="153"/>
      <c r="I673" s="535"/>
      <c r="J673" s="414"/>
      <c r="K673" s="155"/>
      <c r="L673" s="156"/>
      <c r="M673" s="157"/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57"/>
      <c r="Z673" s="157"/>
      <c r="AA673" s="157"/>
      <c r="AB673" s="157"/>
      <c r="AC673" s="157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  <c r="BA673" s="158"/>
      <c r="BB673" s="158"/>
      <c r="BC673" s="158"/>
    </row>
    <row r="674" spans="2:55" s="152" customFormat="1" x14ac:dyDescent="0.25">
      <c r="B674" s="153"/>
      <c r="C674" s="153"/>
      <c r="D674" s="153"/>
      <c r="E674" s="153"/>
      <c r="F674" s="153"/>
      <c r="G674" s="153"/>
      <c r="H674" s="153"/>
      <c r="I674" s="535"/>
      <c r="J674" s="414"/>
      <c r="K674" s="155"/>
      <c r="L674" s="156"/>
      <c r="M674" s="157"/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57"/>
      <c r="Z674" s="157"/>
      <c r="AA674" s="157"/>
      <c r="AB674" s="157"/>
      <c r="AC674" s="157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  <c r="BA674" s="158"/>
      <c r="BB674" s="158"/>
      <c r="BC674" s="158"/>
    </row>
    <row r="675" spans="2:55" s="152" customFormat="1" x14ac:dyDescent="0.25">
      <c r="B675" s="153"/>
      <c r="C675" s="153"/>
      <c r="D675" s="153"/>
      <c r="E675" s="153"/>
      <c r="F675" s="153"/>
      <c r="G675" s="153"/>
      <c r="H675" s="153"/>
      <c r="I675" s="535"/>
      <c r="J675" s="414"/>
      <c r="K675" s="155"/>
      <c r="L675" s="156"/>
      <c r="M675" s="157"/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57"/>
      <c r="Z675" s="157"/>
      <c r="AA675" s="157"/>
      <c r="AB675" s="157"/>
      <c r="AC675" s="157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  <c r="BA675" s="158"/>
      <c r="BB675" s="158"/>
      <c r="BC675" s="158"/>
    </row>
    <row r="676" spans="2:55" s="152" customFormat="1" x14ac:dyDescent="0.25">
      <c r="B676" s="153"/>
      <c r="C676" s="153"/>
      <c r="D676" s="153"/>
      <c r="E676" s="153"/>
      <c r="F676" s="153"/>
      <c r="G676" s="153"/>
      <c r="H676" s="153"/>
      <c r="I676" s="535"/>
      <c r="J676" s="414"/>
      <c r="K676" s="155"/>
      <c r="L676" s="156"/>
      <c r="M676" s="157"/>
      <c r="N676" s="157"/>
      <c r="O676" s="157"/>
      <c r="P676" s="157"/>
      <c r="Q676" s="157"/>
      <c r="R676" s="157"/>
      <c r="S676" s="157"/>
      <c r="T676" s="157"/>
      <c r="U676" s="157"/>
      <c r="V676" s="157"/>
      <c r="W676" s="157"/>
      <c r="X676" s="157"/>
      <c r="Y676" s="157"/>
      <c r="Z676" s="157"/>
      <c r="AA676" s="157"/>
      <c r="AB676" s="157"/>
      <c r="AC676" s="157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  <c r="BA676" s="158"/>
      <c r="BB676" s="158"/>
      <c r="BC676" s="158"/>
    </row>
    <row r="677" spans="2:55" s="152" customFormat="1" x14ac:dyDescent="0.25">
      <c r="B677" s="153"/>
      <c r="C677" s="153"/>
      <c r="D677" s="153"/>
      <c r="E677" s="153"/>
      <c r="F677" s="153"/>
      <c r="G677" s="153"/>
      <c r="H677" s="153"/>
      <c r="I677" s="535"/>
      <c r="J677" s="414"/>
      <c r="K677" s="155"/>
      <c r="L677" s="156"/>
      <c r="M677" s="157"/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  <c r="BA677" s="158"/>
      <c r="BB677" s="158"/>
      <c r="BC677" s="158"/>
    </row>
    <row r="678" spans="2:55" s="152" customFormat="1" x14ac:dyDescent="0.25">
      <c r="B678" s="153"/>
      <c r="C678" s="153"/>
      <c r="D678" s="153"/>
      <c r="E678" s="153"/>
      <c r="F678" s="153"/>
      <c r="G678" s="153"/>
      <c r="H678" s="153"/>
      <c r="I678" s="535"/>
      <c r="J678" s="414"/>
      <c r="K678" s="155"/>
      <c r="L678" s="156"/>
      <c r="M678" s="157"/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  <c r="BA678" s="158"/>
      <c r="BB678" s="158"/>
      <c r="BC678" s="158"/>
    </row>
    <row r="679" spans="2:55" s="152" customFormat="1" x14ac:dyDescent="0.25">
      <c r="B679" s="153"/>
      <c r="C679" s="153"/>
      <c r="D679" s="153"/>
      <c r="E679" s="153"/>
      <c r="F679" s="153"/>
      <c r="G679" s="153"/>
      <c r="H679" s="153"/>
      <c r="I679" s="535"/>
      <c r="J679" s="414"/>
      <c r="K679" s="155"/>
      <c r="L679" s="156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  <c r="BA679" s="158"/>
      <c r="BB679" s="158"/>
      <c r="BC679" s="158"/>
    </row>
    <row r="680" spans="2:55" s="152" customFormat="1" x14ac:dyDescent="0.25">
      <c r="B680" s="153"/>
      <c r="C680" s="153"/>
      <c r="D680" s="153"/>
      <c r="E680" s="153"/>
      <c r="F680" s="153"/>
      <c r="G680" s="153"/>
      <c r="H680" s="153"/>
      <c r="I680" s="535"/>
      <c r="J680" s="414"/>
      <c r="K680" s="155"/>
      <c r="L680" s="156"/>
      <c r="M680" s="157"/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</row>
    <row r="681" spans="2:55" s="152" customFormat="1" x14ac:dyDescent="0.25">
      <c r="B681" s="153"/>
      <c r="C681" s="153"/>
      <c r="D681" s="153"/>
      <c r="E681" s="153"/>
      <c r="F681" s="153"/>
      <c r="G681" s="153"/>
      <c r="H681" s="153"/>
      <c r="I681" s="535"/>
      <c r="J681" s="414"/>
      <c r="K681" s="155"/>
      <c r="L681" s="156"/>
      <c r="M681" s="157"/>
      <c r="N681" s="157"/>
      <c r="O681" s="157"/>
      <c r="P681" s="157"/>
      <c r="Q681" s="157"/>
      <c r="R681" s="157"/>
      <c r="S681" s="157"/>
      <c r="T681" s="157"/>
      <c r="U681" s="157"/>
      <c r="V681" s="157"/>
      <c r="W681" s="157"/>
      <c r="X681" s="157"/>
      <c r="Y681" s="157"/>
      <c r="Z681" s="157"/>
      <c r="AA681" s="157"/>
      <c r="AB681" s="157"/>
      <c r="AC681" s="157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  <c r="BA681" s="158"/>
      <c r="BB681" s="158"/>
      <c r="BC681" s="158"/>
    </row>
    <row r="682" spans="2:55" s="152" customFormat="1" x14ac:dyDescent="0.25">
      <c r="B682" s="153"/>
      <c r="C682" s="153"/>
      <c r="D682" s="153"/>
      <c r="E682" s="153"/>
      <c r="F682" s="153"/>
      <c r="G682" s="153"/>
      <c r="H682" s="153"/>
      <c r="I682" s="535"/>
      <c r="J682" s="414"/>
      <c r="K682" s="155"/>
      <c r="L682" s="156"/>
      <c r="M682" s="157"/>
      <c r="N682" s="157"/>
      <c r="O682" s="157"/>
      <c r="P682" s="157"/>
      <c r="Q682" s="157"/>
      <c r="R682" s="157"/>
      <c r="S682" s="157"/>
      <c r="T682" s="157"/>
      <c r="U682" s="157"/>
      <c r="V682" s="157"/>
      <c r="W682" s="157"/>
      <c r="X682" s="157"/>
      <c r="Y682" s="157"/>
      <c r="Z682" s="157"/>
      <c r="AA682" s="157"/>
      <c r="AB682" s="157"/>
      <c r="AC682" s="157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  <c r="BA682" s="158"/>
      <c r="BB682" s="158"/>
      <c r="BC682" s="158"/>
    </row>
    <row r="683" spans="2:55" s="152" customFormat="1" x14ac:dyDescent="0.25">
      <c r="B683" s="153"/>
      <c r="C683" s="153"/>
      <c r="D683" s="153"/>
      <c r="E683" s="153"/>
      <c r="F683" s="153"/>
      <c r="G683" s="153"/>
      <c r="H683" s="153"/>
      <c r="I683" s="535"/>
      <c r="J683" s="414"/>
      <c r="K683" s="155"/>
      <c r="L683" s="156"/>
      <c r="M683" s="157"/>
      <c r="N683" s="157"/>
      <c r="O683" s="157"/>
      <c r="P683" s="157"/>
      <c r="Q683" s="157"/>
      <c r="R683" s="157"/>
      <c r="S683" s="157"/>
      <c r="T683" s="157"/>
      <c r="U683" s="157"/>
      <c r="V683" s="157"/>
      <c r="W683" s="157"/>
      <c r="X683" s="157"/>
      <c r="Y683" s="157"/>
      <c r="Z683" s="157"/>
      <c r="AA683" s="157"/>
      <c r="AB683" s="157"/>
      <c r="AC683" s="157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  <c r="BA683" s="158"/>
      <c r="BB683" s="158"/>
      <c r="BC683" s="158"/>
    </row>
    <row r="684" spans="2:55" s="152" customFormat="1" x14ac:dyDescent="0.25">
      <c r="B684" s="153"/>
      <c r="C684" s="153"/>
      <c r="D684" s="153"/>
      <c r="E684" s="153"/>
      <c r="F684" s="153"/>
      <c r="G684" s="153"/>
      <c r="H684" s="153"/>
      <c r="I684" s="535"/>
      <c r="J684" s="414"/>
      <c r="K684" s="155"/>
      <c r="L684" s="156"/>
      <c r="M684" s="157"/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  <c r="AA684" s="157"/>
      <c r="AB684" s="157"/>
      <c r="AC684" s="157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  <c r="BA684" s="158"/>
      <c r="BB684" s="158"/>
      <c r="BC684" s="158"/>
    </row>
    <row r="685" spans="2:55" s="152" customFormat="1" x14ac:dyDescent="0.25">
      <c r="B685" s="153"/>
      <c r="C685" s="153"/>
      <c r="D685" s="153"/>
      <c r="E685" s="153"/>
      <c r="F685" s="153"/>
      <c r="G685" s="153"/>
      <c r="H685" s="153"/>
      <c r="I685" s="535"/>
      <c r="J685" s="414"/>
      <c r="K685" s="155"/>
      <c r="L685" s="156"/>
      <c r="M685" s="157"/>
      <c r="N685" s="157"/>
      <c r="O685" s="157"/>
      <c r="P685" s="157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  <c r="AA685" s="157"/>
      <c r="AB685" s="157"/>
      <c r="AC685" s="157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  <c r="BA685" s="158"/>
      <c r="BB685" s="158"/>
      <c r="BC685" s="158"/>
    </row>
    <row r="686" spans="2:55" s="152" customFormat="1" x14ac:dyDescent="0.25">
      <c r="B686" s="153"/>
      <c r="C686" s="153"/>
      <c r="D686" s="153"/>
      <c r="E686" s="153"/>
      <c r="F686" s="153"/>
      <c r="G686" s="153"/>
      <c r="H686" s="153"/>
      <c r="I686" s="535"/>
      <c r="J686" s="414"/>
      <c r="K686" s="155"/>
      <c r="L686" s="156"/>
      <c r="M686" s="157"/>
      <c r="N686" s="157"/>
      <c r="O686" s="157"/>
      <c r="P686" s="157"/>
      <c r="Q686" s="157"/>
      <c r="R686" s="157"/>
      <c r="S686" s="157"/>
      <c r="T686" s="157"/>
      <c r="U686" s="157"/>
      <c r="V686" s="157"/>
      <c r="W686" s="157"/>
      <c r="X686" s="157"/>
      <c r="Y686" s="157"/>
      <c r="Z686" s="157"/>
      <c r="AA686" s="157"/>
      <c r="AB686" s="157"/>
      <c r="AC686" s="157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  <c r="BA686" s="158"/>
      <c r="BB686" s="158"/>
      <c r="BC686" s="158"/>
    </row>
    <row r="687" spans="2:55" s="152" customFormat="1" x14ac:dyDescent="0.25">
      <c r="B687" s="153"/>
      <c r="C687" s="153"/>
      <c r="D687" s="153"/>
      <c r="E687" s="153"/>
      <c r="F687" s="153"/>
      <c r="G687" s="153"/>
      <c r="H687" s="153"/>
      <c r="I687" s="535"/>
      <c r="J687" s="414"/>
      <c r="K687" s="155"/>
      <c r="L687" s="156"/>
      <c r="M687" s="157"/>
      <c r="N687" s="157"/>
      <c r="O687" s="157"/>
      <c r="P687" s="157"/>
      <c r="Q687" s="157"/>
      <c r="R687" s="157"/>
      <c r="S687" s="157"/>
      <c r="T687" s="157"/>
      <c r="U687" s="157"/>
      <c r="V687" s="157"/>
      <c r="W687" s="157"/>
      <c r="X687" s="157"/>
      <c r="Y687" s="157"/>
      <c r="Z687" s="157"/>
      <c r="AA687" s="157"/>
      <c r="AB687" s="157"/>
      <c r="AC687" s="157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  <c r="BA687" s="158"/>
      <c r="BB687" s="158"/>
      <c r="BC687" s="158"/>
    </row>
    <row r="688" spans="2:55" s="152" customFormat="1" x14ac:dyDescent="0.25">
      <c r="B688" s="153"/>
      <c r="C688" s="153"/>
      <c r="D688" s="153"/>
      <c r="E688" s="153"/>
      <c r="F688" s="153"/>
      <c r="G688" s="153"/>
      <c r="H688" s="153"/>
      <c r="I688" s="535"/>
      <c r="J688" s="414"/>
      <c r="K688" s="155"/>
      <c r="L688" s="156"/>
      <c r="M688" s="157"/>
      <c r="N688" s="157"/>
      <c r="O688" s="157"/>
      <c r="P688" s="157"/>
      <c r="Q688" s="157"/>
      <c r="R688" s="157"/>
      <c r="S688" s="157"/>
      <c r="T688" s="157"/>
      <c r="U688" s="157"/>
      <c r="V688" s="157"/>
      <c r="W688" s="157"/>
      <c r="X688" s="157"/>
      <c r="Y688" s="157"/>
      <c r="Z688" s="157"/>
      <c r="AA688" s="157"/>
      <c r="AB688" s="157"/>
      <c r="AC688" s="157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  <c r="BA688" s="158"/>
      <c r="BB688" s="158"/>
      <c r="BC688" s="158"/>
    </row>
    <row r="689" spans="2:55" s="152" customFormat="1" x14ac:dyDescent="0.25">
      <c r="B689" s="153"/>
      <c r="C689" s="153"/>
      <c r="D689" s="153"/>
      <c r="E689" s="153"/>
      <c r="F689" s="153"/>
      <c r="G689" s="153"/>
      <c r="H689" s="153"/>
      <c r="I689" s="535"/>
      <c r="J689" s="414"/>
      <c r="K689" s="155"/>
      <c r="L689" s="156"/>
      <c r="M689" s="157"/>
      <c r="N689" s="157"/>
      <c r="O689" s="157"/>
      <c r="P689" s="157"/>
      <c r="Q689" s="157"/>
      <c r="R689" s="157"/>
      <c r="S689" s="157"/>
      <c r="T689" s="157"/>
      <c r="U689" s="157"/>
      <c r="V689" s="157"/>
      <c r="W689" s="157"/>
      <c r="X689" s="157"/>
      <c r="Y689" s="157"/>
      <c r="Z689" s="157"/>
      <c r="AA689" s="157"/>
      <c r="AB689" s="157"/>
      <c r="AC689" s="157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  <c r="BA689" s="158"/>
      <c r="BB689" s="158"/>
      <c r="BC689" s="158"/>
    </row>
    <row r="690" spans="2:55" s="152" customFormat="1" x14ac:dyDescent="0.25">
      <c r="B690" s="153"/>
      <c r="C690" s="153"/>
      <c r="D690" s="153"/>
      <c r="E690" s="153"/>
      <c r="F690" s="153"/>
      <c r="G690" s="153"/>
      <c r="H690" s="153"/>
      <c r="I690" s="535"/>
      <c r="J690" s="414"/>
      <c r="K690" s="155"/>
      <c r="L690" s="156"/>
      <c r="M690" s="157"/>
      <c r="N690" s="157"/>
      <c r="O690" s="157"/>
      <c r="P690" s="157"/>
      <c r="Q690" s="157"/>
      <c r="R690" s="157"/>
      <c r="S690" s="157"/>
      <c r="T690" s="157"/>
      <c r="U690" s="157"/>
      <c r="V690" s="157"/>
      <c r="W690" s="157"/>
      <c r="X690" s="157"/>
      <c r="Y690" s="157"/>
      <c r="Z690" s="157"/>
      <c r="AA690" s="157"/>
      <c r="AB690" s="157"/>
      <c r="AC690" s="157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  <c r="BA690" s="158"/>
      <c r="BB690" s="158"/>
      <c r="BC690" s="158"/>
    </row>
    <row r="691" spans="2:55" s="152" customFormat="1" x14ac:dyDescent="0.25">
      <c r="B691" s="153"/>
      <c r="C691" s="153"/>
      <c r="D691" s="153"/>
      <c r="E691" s="153"/>
      <c r="F691" s="153"/>
      <c r="G691" s="153"/>
      <c r="H691" s="153"/>
      <c r="I691" s="535"/>
      <c r="J691" s="414"/>
      <c r="K691" s="155"/>
      <c r="L691" s="156"/>
      <c r="M691" s="157"/>
      <c r="N691" s="157"/>
      <c r="O691" s="157"/>
      <c r="P691" s="157"/>
      <c r="Q691" s="157"/>
      <c r="R691" s="157"/>
      <c r="S691" s="157"/>
      <c r="T691" s="157"/>
      <c r="U691" s="157"/>
      <c r="V691" s="157"/>
      <c r="W691" s="157"/>
      <c r="X691" s="157"/>
      <c r="Y691" s="157"/>
      <c r="Z691" s="157"/>
      <c r="AA691" s="157"/>
      <c r="AB691" s="157"/>
      <c r="AC691" s="157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  <c r="BA691" s="158"/>
      <c r="BB691" s="158"/>
      <c r="BC691" s="158"/>
    </row>
    <row r="692" spans="2:55" s="152" customFormat="1" x14ac:dyDescent="0.25">
      <c r="B692" s="153"/>
      <c r="C692" s="153"/>
      <c r="D692" s="153"/>
      <c r="E692" s="153"/>
      <c r="F692" s="153"/>
      <c r="G692" s="153"/>
      <c r="H692" s="153"/>
      <c r="I692" s="535"/>
      <c r="J692" s="414"/>
      <c r="K692" s="155"/>
      <c r="L692" s="156"/>
      <c r="M692" s="157"/>
      <c r="N692" s="157"/>
      <c r="O692" s="157"/>
      <c r="P692" s="157"/>
      <c r="Q692" s="157"/>
      <c r="R692" s="157"/>
      <c r="S692" s="157"/>
      <c r="T692" s="157"/>
      <c r="U692" s="157"/>
      <c r="V692" s="157"/>
      <c r="W692" s="157"/>
      <c r="X692" s="157"/>
      <c r="Y692" s="157"/>
      <c r="Z692" s="157"/>
      <c r="AA692" s="157"/>
      <c r="AB692" s="157"/>
      <c r="AC692" s="157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  <c r="BA692" s="158"/>
      <c r="BB692" s="158"/>
      <c r="BC692" s="158"/>
    </row>
    <row r="693" spans="2:55" s="152" customFormat="1" x14ac:dyDescent="0.25">
      <c r="B693" s="153"/>
      <c r="C693" s="153"/>
      <c r="D693" s="153"/>
      <c r="E693" s="153"/>
      <c r="F693" s="153"/>
      <c r="G693" s="153"/>
      <c r="H693" s="153"/>
      <c r="I693" s="535"/>
      <c r="J693" s="414"/>
      <c r="K693" s="155"/>
      <c r="L693" s="156"/>
      <c r="M693" s="157"/>
      <c r="N693" s="157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  <c r="BA693" s="158"/>
      <c r="BB693" s="158"/>
      <c r="BC693" s="158"/>
    </row>
    <row r="694" spans="2:55" s="152" customFormat="1" x14ac:dyDescent="0.25">
      <c r="B694" s="153"/>
      <c r="C694" s="153"/>
      <c r="D694" s="153"/>
      <c r="E694" s="153"/>
      <c r="F694" s="153"/>
      <c r="G694" s="153"/>
      <c r="H694" s="153"/>
      <c r="I694" s="535"/>
      <c r="J694" s="414"/>
      <c r="K694" s="155"/>
      <c r="L694" s="156"/>
      <c r="M694" s="157"/>
      <c r="N694" s="157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  <c r="BA694" s="158"/>
      <c r="BB694" s="158"/>
      <c r="BC694" s="158"/>
    </row>
    <row r="695" spans="2:55" s="152" customFormat="1" x14ac:dyDescent="0.25">
      <c r="B695" s="153"/>
      <c r="C695" s="153"/>
      <c r="D695" s="153"/>
      <c r="E695" s="153"/>
      <c r="F695" s="153"/>
      <c r="G695" s="153"/>
      <c r="H695" s="153"/>
      <c r="I695" s="535"/>
      <c r="J695" s="414"/>
      <c r="K695" s="155"/>
      <c r="L695" s="156"/>
      <c r="M695" s="157"/>
      <c r="N695" s="157"/>
      <c r="O695" s="157"/>
      <c r="P695" s="157"/>
      <c r="Q695" s="157"/>
      <c r="R695" s="157"/>
      <c r="S695" s="157"/>
      <c r="T695" s="157"/>
      <c r="U695" s="157"/>
      <c r="V695" s="157"/>
      <c r="W695" s="157"/>
      <c r="X695" s="157"/>
      <c r="Y695" s="157"/>
      <c r="Z695" s="157"/>
      <c r="AA695" s="157"/>
      <c r="AB695" s="157"/>
      <c r="AC695" s="157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  <c r="BA695" s="158"/>
      <c r="BB695" s="158"/>
      <c r="BC695" s="158"/>
    </row>
    <row r="696" spans="2:55" s="152" customFormat="1" x14ac:dyDescent="0.25">
      <c r="B696" s="153"/>
      <c r="C696" s="153"/>
      <c r="D696" s="153"/>
      <c r="E696" s="153"/>
      <c r="F696" s="153"/>
      <c r="G696" s="153"/>
      <c r="H696" s="153"/>
      <c r="I696" s="535"/>
      <c r="J696" s="414"/>
      <c r="K696" s="155"/>
      <c r="L696" s="156"/>
      <c r="M696" s="157"/>
      <c r="N696" s="157"/>
      <c r="O696" s="157"/>
      <c r="P696" s="157"/>
      <c r="Q696" s="157"/>
      <c r="R696" s="157"/>
      <c r="S696" s="157"/>
      <c r="T696" s="157"/>
      <c r="U696" s="157"/>
      <c r="V696" s="157"/>
      <c r="W696" s="157"/>
      <c r="X696" s="157"/>
      <c r="Y696" s="157"/>
      <c r="Z696" s="157"/>
      <c r="AA696" s="157"/>
      <c r="AB696" s="157"/>
      <c r="AC696" s="157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  <c r="BA696" s="158"/>
      <c r="BB696" s="158"/>
      <c r="BC696" s="158"/>
    </row>
    <row r="697" spans="2:55" s="152" customFormat="1" x14ac:dyDescent="0.25">
      <c r="B697" s="153"/>
      <c r="C697" s="153"/>
      <c r="D697" s="153"/>
      <c r="E697" s="153"/>
      <c r="F697" s="153"/>
      <c r="G697" s="153"/>
      <c r="H697" s="153"/>
      <c r="I697" s="535"/>
      <c r="J697" s="414"/>
      <c r="K697" s="155"/>
      <c r="L697" s="156"/>
      <c r="M697" s="157"/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57"/>
      <c r="Z697" s="157"/>
      <c r="AA697" s="157"/>
      <c r="AB697" s="157"/>
      <c r="AC697" s="157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  <c r="BA697" s="158"/>
      <c r="BB697" s="158"/>
      <c r="BC697" s="158"/>
    </row>
    <row r="698" spans="2:55" s="152" customFormat="1" x14ac:dyDescent="0.25">
      <c r="B698" s="153"/>
      <c r="C698" s="153"/>
      <c r="D698" s="153"/>
      <c r="E698" s="153"/>
      <c r="F698" s="153"/>
      <c r="G698" s="153"/>
      <c r="H698" s="153"/>
      <c r="I698" s="535"/>
      <c r="J698" s="414"/>
      <c r="K698" s="155"/>
      <c r="L698" s="156"/>
      <c r="M698" s="157"/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57"/>
      <c r="Z698" s="157"/>
      <c r="AA698" s="157"/>
      <c r="AB698" s="157"/>
      <c r="AC698" s="157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  <c r="BA698" s="158"/>
      <c r="BB698" s="158"/>
      <c r="BC698" s="158"/>
    </row>
    <row r="699" spans="2:55" s="152" customFormat="1" x14ac:dyDescent="0.25">
      <c r="B699" s="153"/>
      <c r="C699" s="153"/>
      <c r="D699" s="153"/>
      <c r="E699" s="153"/>
      <c r="F699" s="153"/>
      <c r="G699" s="153"/>
      <c r="H699" s="153"/>
      <c r="I699" s="535"/>
      <c r="J699" s="414"/>
      <c r="K699" s="155"/>
      <c r="L699" s="156"/>
      <c r="M699" s="157"/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57"/>
      <c r="Z699" s="157"/>
      <c r="AA699" s="157"/>
      <c r="AB699" s="157"/>
      <c r="AC699" s="157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  <c r="BA699" s="158"/>
      <c r="BB699" s="158"/>
      <c r="BC699" s="158"/>
    </row>
    <row r="700" spans="2:55" s="152" customFormat="1" x14ac:dyDescent="0.25">
      <c r="B700" s="153"/>
      <c r="C700" s="153"/>
      <c r="D700" s="153"/>
      <c r="E700" s="153"/>
      <c r="F700" s="153"/>
      <c r="G700" s="153"/>
      <c r="H700" s="153"/>
      <c r="I700" s="535"/>
      <c r="J700" s="414"/>
      <c r="K700" s="155"/>
      <c r="L700" s="156"/>
      <c r="M700" s="157"/>
      <c r="N700" s="157"/>
      <c r="O700" s="157"/>
      <c r="P700" s="157"/>
      <c r="Q700" s="157"/>
      <c r="R700" s="157"/>
      <c r="S700" s="157"/>
      <c r="T700" s="157"/>
      <c r="U700" s="157"/>
      <c r="V700" s="157"/>
      <c r="W700" s="157"/>
      <c r="X700" s="157"/>
      <c r="Y700" s="157"/>
      <c r="Z700" s="157"/>
      <c r="AA700" s="157"/>
      <c r="AB700" s="157"/>
      <c r="AC700" s="157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  <c r="BA700" s="158"/>
      <c r="BB700" s="158"/>
      <c r="BC700" s="158"/>
    </row>
    <row r="701" spans="2:55" s="152" customFormat="1" x14ac:dyDescent="0.25">
      <c r="B701" s="153"/>
      <c r="C701" s="153"/>
      <c r="D701" s="153"/>
      <c r="E701" s="153"/>
      <c r="F701" s="153"/>
      <c r="G701" s="153"/>
      <c r="H701" s="153"/>
      <c r="I701" s="535"/>
      <c r="J701" s="414"/>
      <c r="K701" s="155"/>
      <c r="L701" s="156"/>
      <c r="M701" s="157"/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57"/>
      <c r="Z701" s="157"/>
      <c r="AA701" s="157"/>
      <c r="AB701" s="157"/>
      <c r="AC701" s="157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  <c r="BA701" s="158"/>
      <c r="BB701" s="158"/>
      <c r="BC701" s="158"/>
    </row>
    <row r="702" spans="2:55" s="152" customFormat="1" x14ac:dyDescent="0.25">
      <c r="B702" s="153"/>
      <c r="C702" s="153"/>
      <c r="D702" s="153"/>
      <c r="E702" s="153"/>
      <c r="F702" s="153"/>
      <c r="G702" s="153"/>
      <c r="H702" s="153"/>
      <c r="I702" s="535"/>
      <c r="J702" s="414"/>
      <c r="K702" s="155"/>
      <c r="L702" s="156"/>
      <c r="M702" s="157"/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57"/>
      <c r="Z702" s="157"/>
      <c r="AA702" s="157"/>
      <c r="AB702" s="157"/>
      <c r="AC702" s="157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  <c r="BA702" s="158"/>
      <c r="BB702" s="158"/>
      <c r="BC702" s="158"/>
    </row>
    <row r="703" spans="2:55" s="152" customFormat="1" x14ac:dyDescent="0.25">
      <c r="B703" s="153"/>
      <c r="C703" s="153"/>
      <c r="D703" s="153"/>
      <c r="E703" s="153"/>
      <c r="F703" s="153"/>
      <c r="G703" s="153"/>
      <c r="H703" s="153"/>
      <c r="I703" s="535"/>
      <c r="J703" s="414"/>
      <c r="K703" s="155"/>
      <c r="L703" s="156"/>
      <c r="M703" s="157"/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57"/>
      <c r="Z703" s="157"/>
      <c r="AA703" s="157"/>
      <c r="AB703" s="157"/>
      <c r="AC703" s="157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  <c r="BA703" s="158"/>
      <c r="BB703" s="158"/>
      <c r="BC703" s="158"/>
    </row>
    <row r="704" spans="2:55" s="152" customFormat="1" x14ac:dyDescent="0.25">
      <c r="B704" s="153"/>
      <c r="C704" s="153"/>
      <c r="D704" s="153"/>
      <c r="E704" s="153"/>
      <c r="F704" s="153"/>
      <c r="G704" s="153"/>
      <c r="H704" s="153"/>
      <c r="I704" s="535"/>
      <c r="J704" s="414"/>
      <c r="K704" s="155"/>
      <c r="L704" s="156"/>
      <c r="M704" s="157"/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57"/>
      <c r="Z704" s="157"/>
      <c r="AA704" s="157"/>
      <c r="AB704" s="157"/>
      <c r="AC704" s="157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  <c r="BA704" s="158"/>
      <c r="BB704" s="158"/>
      <c r="BC704" s="158"/>
    </row>
    <row r="705" spans="2:55" s="152" customFormat="1" x14ac:dyDescent="0.25">
      <c r="B705" s="153"/>
      <c r="C705" s="153"/>
      <c r="D705" s="153"/>
      <c r="E705" s="153"/>
      <c r="F705" s="153"/>
      <c r="G705" s="153"/>
      <c r="H705" s="153"/>
      <c r="I705" s="535"/>
      <c r="J705" s="414"/>
      <c r="K705" s="155"/>
      <c r="L705" s="156"/>
      <c r="M705" s="157"/>
      <c r="N705" s="157"/>
      <c r="O705" s="157"/>
      <c r="P705" s="157"/>
      <c r="Q705" s="157"/>
      <c r="R705" s="157"/>
      <c r="S705" s="157"/>
      <c r="T705" s="157"/>
      <c r="U705" s="157"/>
      <c r="V705" s="157"/>
      <c r="W705" s="157"/>
      <c r="X705" s="157"/>
      <c r="Y705" s="157"/>
      <c r="Z705" s="157"/>
      <c r="AA705" s="157"/>
      <c r="AB705" s="157"/>
      <c r="AC705" s="157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  <c r="BA705" s="158"/>
      <c r="BB705" s="158"/>
      <c r="BC705" s="158"/>
    </row>
    <row r="706" spans="2:55" s="152" customFormat="1" x14ac:dyDescent="0.25">
      <c r="B706" s="153"/>
      <c r="C706" s="153"/>
      <c r="D706" s="153"/>
      <c r="E706" s="153"/>
      <c r="F706" s="153"/>
      <c r="G706" s="153"/>
      <c r="H706" s="153"/>
      <c r="I706" s="535"/>
      <c r="J706" s="414"/>
      <c r="K706" s="155"/>
      <c r="L706" s="156"/>
      <c r="M706" s="157"/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57"/>
      <c r="Z706" s="157"/>
      <c r="AA706" s="157"/>
      <c r="AB706" s="157"/>
      <c r="AC706" s="157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  <c r="BA706" s="158"/>
      <c r="BB706" s="158"/>
      <c r="BC706" s="158"/>
    </row>
    <row r="707" spans="2:55" s="152" customFormat="1" x14ac:dyDescent="0.25">
      <c r="B707" s="153"/>
      <c r="C707" s="153"/>
      <c r="D707" s="153"/>
      <c r="E707" s="153"/>
      <c r="F707" s="153"/>
      <c r="G707" s="153"/>
      <c r="H707" s="153"/>
      <c r="I707" s="535"/>
      <c r="J707" s="414"/>
      <c r="K707" s="155"/>
      <c r="L707" s="156"/>
      <c r="M707" s="157"/>
      <c r="N707" s="157"/>
      <c r="O707" s="157"/>
      <c r="P707" s="157"/>
      <c r="Q707" s="157"/>
      <c r="R707" s="157"/>
      <c r="S707" s="157"/>
      <c r="T707" s="157"/>
      <c r="U707" s="157"/>
      <c r="V707" s="157"/>
      <c r="W707" s="157"/>
      <c r="X707" s="157"/>
      <c r="Y707" s="157"/>
      <c r="Z707" s="157"/>
      <c r="AA707" s="157"/>
      <c r="AB707" s="157"/>
      <c r="AC707" s="157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  <c r="BA707" s="158"/>
      <c r="BB707" s="158"/>
      <c r="BC707" s="158"/>
    </row>
    <row r="708" spans="2:55" s="152" customFormat="1" x14ac:dyDescent="0.25">
      <c r="B708" s="153"/>
      <c r="C708" s="153"/>
      <c r="D708" s="153"/>
      <c r="E708" s="153"/>
      <c r="F708" s="153"/>
      <c r="G708" s="153"/>
      <c r="H708" s="153"/>
      <c r="I708" s="535"/>
      <c r="J708" s="414"/>
      <c r="K708" s="155"/>
      <c r="L708" s="156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  <c r="BA708" s="158"/>
      <c r="BB708" s="158"/>
      <c r="BC708" s="158"/>
    </row>
    <row r="709" spans="2:55" s="152" customFormat="1" x14ac:dyDescent="0.25">
      <c r="B709" s="153"/>
      <c r="C709" s="153"/>
      <c r="D709" s="153"/>
      <c r="E709" s="153"/>
      <c r="F709" s="153"/>
      <c r="G709" s="153"/>
      <c r="H709" s="153"/>
      <c r="I709" s="535"/>
      <c r="J709" s="414"/>
      <c r="K709" s="155"/>
      <c r="L709" s="156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  <c r="BA709" s="158"/>
      <c r="BB709" s="158"/>
      <c r="BC709" s="158"/>
    </row>
    <row r="710" spans="2:55" s="152" customFormat="1" x14ac:dyDescent="0.25">
      <c r="B710" s="153"/>
      <c r="C710" s="153"/>
      <c r="D710" s="153"/>
      <c r="E710" s="153"/>
      <c r="F710" s="153"/>
      <c r="G710" s="153"/>
      <c r="H710" s="153"/>
      <c r="I710" s="535"/>
      <c r="J710" s="414"/>
      <c r="K710" s="155"/>
      <c r="L710" s="156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  <c r="BA710" s="158"/>
      <c r="BB710" s="158"/>
      <c r="BC710" s="158"/>
    </row>
    <row r="711" spans="2:55" s="152" customFormat="1" x14ac:dyDescent="0.25">
      <c r="B711" s="153"/>
      <c r="C711" s="153"/>
      <c r="D711" s="153"/>
      <c r="E711" s="153"/>
      <c r="F711" s="153"/>
      <c r="G711" s="153"/>
      <c r="H711" s="153"/>
      <c r="I711" s="535"/>
      <c r="J711" s="414"/>
      <c r="K711" s="155"/>
      <c r="L711" s="156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  <c r="BA711" s="158"/>
      <c r="BB711" s="158"/>
      <c r="BC711" s="158"/>
    </row>
    <row r="712" spans="2:55" s="152" customFormat="1" x14ac:dyDescent="0.25">
      <c r="B712" s="153"/>
      <c r="C712" s="153"/>
      <c r="D712" s="153"/>
      <c r="E712" s="153"/>
      <c r="F712" s="153"/>
      <c r="G712" s="153"/>
      <c r="H712" s="153"/>
      <c r="I712" s="535"/>
      <c r="J712" s="414"/>
      <c r="K712" s="155"/>
      <c r="L712" s="156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  <c r="BA712" s="158"/>
      <c r="BB712" s="158"/>
      <c r="BC712" s="158"/>
    </row>
    <row r="713" spans="2:55" s="152" customFormat="1" x14ac:dyDescent="0.25">
      <c r="B713" s="153"/>
      <c r="C713" s="153"/>
      <c r="D713" s="153"/>
      <c r="E713" s="153"/>
      <c r="F713" s="153"/>
      <c r="G713" s="153"/>
      <c r="H713" s="153"/>
      <c r="I713" s="535"/>
      <c r="J713" s="414"/>
      <c r="K713" s="155"/>
      <c r="L713" s="156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  <c r="BA713" s="158"/>
      <c r="BB713" s="158"/>
      <c r="BC713" s="158"/>
    </row>
    <row r="714" spans="2:55" s="152" customFormat="1" x14ac:dyDescent="0.25">
      <c r="B714" s="153"/>
      <c r="C714" s="153"/>
      <c r="D714" s="153"/>
      <c r="E714" s="153"/>
      <c r="F714" s="153"/>
      <c r="G714" s="153"/>
      <c r="H714" s="153"/>
      <c r="I714" s="535"/>
      <c r="J714" s="414"/>
      <c r="K714" s="155"/>
      <c r="L714" s="156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  <c r="BA714" s="158"/>
      <c r="BB714" s="158"/>
      <c r="BC714" s="158"/>
    </row>
    <row r="715" spans="2:55" s="152" customFormat="1" x14ac:dyDescent="0.25">
      <c r="B715" s="153"/>
      <c r="C715" s="153"/>
      <c r="D715" s="153"/>
      <c r="E715" s="153"/>
      <c r="F715" s="153"/>
      <c r="G715" s="153"/>
      <c r="H715" s="153"/>
      <c r="I715" s="535"/>
      <c r="J715" s="414"/>
      <c r="K715" s="155"/>
      <c r="L715" s="156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  <c r="BA715" s="158"/>
      <c r="BB715" s="158"/>
      <c r="BC715" s="158"/>
    </row>
    <row r="716" spans="2:55" s="152" customFormat="1" x14ac:dyDescent="0.25">
      <c r="B716" s="153"/>
      <c r="C716" s="153"/>
      <c r="D716" s="153"/>
      <c r="E716" s="153"/>
      <c r="F716" s="153"/>
      <c r="G716" s="153"/>
      <c r="H716" s="153"/>
      <c r="I716" s="535"/>
      <c r="J716" s="414"/>
      <c r="K716" s="155"/>
      <c r="L716" s="156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</row>
    <row r="717" spans="2:55" s="152" customFormat="1" x14ac:dyDescent="0.25">
      <c r="B717" s="153"/>
      <c r="C717" s="153"/>
      <c r="D717" s="153"/>
      <c r="E717" s="153"/>
      <c r="F717" s="153"/>
      <c r="G717" s="153"/>
      <c r="H717" s="153"/>
      <c r="I717" s="535"/>
      <c r="J717" s="414"/>
      <c r="K717" s="155"/>
      <c r="L717" s="156"/>
      <c r="M717" s="157"/>
      <c r="N717" s="157"/>
      <c r="O717" s="157"/>
      <c r="P717" s="157"/>
      <c r="Q717" s="157"/>
      <c r="R717" s="157"/>
      <c r="S717" s="157"/>
      <c r="T717" s="157"/>
      <c r="U717" s="157"/>
      <c r="V717" s="157"/>
      <c r="W717" s="157"/>
      <c r="X717" s="157"/>
      <c r="Y717" s="157"/>
      <c r="Z717" s="157"/>
      <c r="AA717" s="157"/>
      <c r="AB717" s="157"/>
      <c r="AC717" s="157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  <c r="BA717" s="158"/>
      <c r="BB717" s="158"/>
      <c r="BC717" s="158"/>
    </row>
    <row r="718" spans="2:55" s="152" customFormat="1" x14ac:dyDescent="0.25">
      <c r="B718" s="153"/>
      <c r="C718" s="153"/>
      <c r="D718" s="153"/>
      <c r="E718" s="153"/>
      <c r="F718" s="153"/>
      <c r="G718" s="153"/>
      <c r="H718" s="153"/>
      <c r="I718" s="535"/>
      <c r="J718" s="414"/>
      <c r="K718" s="155"/>
      <c r="L718" s="156"/>
      <c r="M718" s="157"/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57"/>
      <c r="Z718" s="157"/>
      <c r="AA718" s="157"/>
      <c r="AB718" s="157"/>
      <c r="AC718" s="157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  <c r="BA718" s="158"/>
      <c r="BB718" s="158"/>
      <c r="BC718" s="158"/>
    </row>
    <row r="719" spans="2:55" s="152" customFormat="1" x14ac:dyDescent="0.25">
      <c r="B719" s="153"/>
      <c r="C719" s="153"/>
      <c r="D719" s="153"/>
      <c r="E719" s="153"/>
      <c r="F719" s="153"/>
      <c r="G719" s="153"/>
      <c r="H719" s="153"/>
      <c r="I719" s="535"/>
      <c r="J719" s="414"/>
      <c r="K719" s="155"/>
      <c r="L719" s="156"/>
      <c r="M719" s="157"/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57"/>
      <c r="Z719" s="157"/>
      <c r="AA719" s="157"/>
      <c r="AB719" s="157"/>
      <c r="AC719" s="157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  <c r="BA719" s="158"/>
      <c r="BB719" s="158"/>
      <c r="BC719" s="158"/>
    </row>
    <row r="720" spans="2:55" s="152" customFormat="1" x14ac:dyDescent="0.25">
      <c r="B720" s="153"/>
      <c r="C720" s="153"/>
      <c r="D720" s="153"/>
      <c r="E720" s="153"/>
      <c r="F720" s="153"/>
      <c r="G720" s="153"/>
      <c r="H720" s="153"/>
      <c r="I720" s="535"/>
      <c r="J720" s="414"/>
      <c r="K720" s="155"/>
      <c r="L720" s="156"/>
      <c r="M720" s="157"/>
      <c r="N720" s="157"/>
      <c r="O720" s="157"/>
      <c r="P720" s="157"/>
      <c r="Q720" s="157"/>
      <c r="R720" s="157"/>
      <c r="S720" s="157"/>
      <c r="T720" s="157"/>
      <c r="U720" s="157"/>
      <c r="V720" s="157"/>
      <c r="W720" s="157"/>
      <c r="X720" s="157"/>
      <c r="Y720" s="157"/>
      <c r="Z720" s="157"/>
      <c r="AA720" s="157"/>
      <c r="AB720" s="157"/>
      <c r="AC720" s="157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  <c r="BA720" s="158"/>
      <c r="BB720" s="158"/>
      <c r="BC720" s="158"/>
    </row>
    <row r="721" spans="2:55" s="152" customFormat="1" x14ac:dyDescent="0.25">
      <c r="B721" s="153"/>
      <c r="C721" s="153"/>
      <c r="D721" s="153"/>
      <c r="E721" s="153"/>
      <c r="F721" s="153"/>
      <c r="G721" s="153"/>
      <c r="H721" s="153"/>
      <c r="I721" s="535"/>
      <c r="J721" s="414"/>
      <c r="K721" s="155"/>
      <c r="L721" s="156"/>
      <c r="M721" s="157"/>
      <c r="N721" s="157"/>
      <c r="O721" s="157"/>
      <c r="P721" s="157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  <c r="AA721" s="157"/>
      <c r="AB721" s="157"/>
      <c r="AC721" s="157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  <c r="BA721" s="158"/>
      <c r="BB721" s="158"/>
      <c r="BC721" s="158"/>
    </row>
    <row r="722" spans="2:55" s="152" customFormat="1" x14ac:dyDescent="0.25">
      <c r="B722" s="153"/>
      <c r="C722" s="153"/>
      <c r="D722" s="153"/>
      <c r="E722" s="153"/>
      <c r="F722" s="153"/>
      <c r="G722" s="153"/>
      <c r="H722" s="153"/>
      <c r="I722" s="535"/>
      <c r="J722" s="414"/>
      <c r="K722" s="155"/>
      <c r="L722" s="156"/>
      <c r="M722" s="157"/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57"/>
      <c r="Z722" s="157"/>
      <c r="AA722" s="157"/>
      <c r="AB722" s="157"/>
      <c r="AC722" s="157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  <c r="AU722" s="158"/>
      <c r="AV722" s="158"/>
      <c r="AW722" s="158"/>
      <c r="AX722" s="158"/>
      <c r="AY722" s="158"/>
      <c r="AZ722" s="158"/>
      <c r="BA722" s="158"/>
      <c r="BB722" s="158"/>
      <c r="BC722" s="158"/>
    </row>
  </sheetData>
  <sheetProtection algorithmName="SHA-512" hashValue="8s+6Eq5t0vxerI/6dSw0gzrteElvXVd2Spmm0nV02qd/0Ps9zMyr/7s7nFQ498WDFh65YegpG5oAnbG5q4pQ6A==" saltValue="FuIY2lriyuDY8oP6gxYWQA==" spinCount="100000" sheet="1" objects="1" scenarios="1"/>
  <mergeCells count="2074">
    <mergeCell ref="I604:I605"/>
    <mergeCell ref="I606:I607"/>
    <mergeCell ref="G315:G316"/>
    <mergeCell ref="H315:H316"/>
    <mergeCell ref="A430:A431"/>
    <mergeCell ref="A428:A429"/>
    <mergeCell ref="K430:K435"/>
    <mergeCell ref="K436:K441"/>
    <mergeCell ref="B455:B456"/>
    <mergeCell ref="C455:C456"/>
    <mergeCell ref="D455:D456"/>
    <mergeCell ref="E455:E456"/>
    <mergeCell ref="F455:F456"/>
    <mergeCell ref="G455:G456"/>
    <mergeCell ref="H455:H456"/>
    <mergeCell ref="I455:I456"/>
    <mergeCell ref="J455:J456"/>
    <mergeCell ref="K453:K458"/>
    <mergeCell ref="B430:B431"/>
    <mergeCell ref="D430:D431"/>
    <mergeCell ref="E430:E431"/>
    <mergeCell ref="F430:F431"/>
    <mergeCell ref="G430:G431"/>
    <mergeCell ref="H430:H431"/>
    <mergeCell ref="I430:I431"/>
    <mergeCell ref="J430:J431"/>
    <mergeCell ref="B428:B429"/>
    <mergeCell ref="D428:D429"/>
    <mergeCell ref="E428:E429"/>
    <mergeCell ref="F428:F429"/>
    <mergeCell ref="G428:G429"/>
    <mergeCell ref="H428:H429"/>
    <mergeCell ref="I428:I429"/>
    <mergeCell ref="J428:J429"/>
    <mergeCell ref="K428:K429"/>
    <mergeCell ref="F438:F439"/>
    <mergeCell ref="A432:A433"/>
    <mergeCell ref="B432:B433"/>
    <mergeCell ref="D432:D433"/>
    <mergeCell ref="E432:E433"/>
    <mergeCell ref="F432:F433"/>
    <mergeCell ref="G432:G433"/>
    <mergeCell ref="H432:H433"/>
    <mergeCell ref="I432:I433"/>
    <mergeCell ref="J432:J433"/>
    <mergeCell ref="A434:A435"/>
    <mergeCell ref="B434:B435"/>
    <mergeCell ref="D434:D435"/>
    <mergeCell ref="E434:E435"/>
    <mergeCell ref="F434:F435"/>
    <mergeCell ref="G434:G435"/>
    <mergeCell ref="H434:H435"/>
    <mergeCell ref="I434:I435"/>
    <mergeCell ref="J434:J435"/>
    <mergeCell ref="L197:L200"/>
    <mergeCell ref="B199:B200"/>
    <mergeCell ref="D199:D200"/>
    <mergeCell ref="E199:E200"/>
    <mergeCell ref="F199:F200"/>
    <mergeCell ref="G199:G200"/>
    <mergeCell ref="H199:H200"/>
    <mergeCell ref="I199:I200"/>
    <mergeCell ref="I201:I202"/>
    <mergeCell ref="J201:J202"/>
    <mergeCell ref="K201:K202"/>
    <mergeCell ref="B211:B212"/>
    <mergeCell ref="D211:D212"/>
    <mergeCell ref="E211:E212"/>
    <mergeCell ref="F211:F212"/>
    <mergeCell ref="G211:G212"/>
    <mergeCell ref="B44:B46"/>
    <mergeCell ref="G47:G48"/>
    <mergeCell ref="I47:I48"/>
    <mergeCell ref="J47:J48"/>
    <mergeCell ref="B49:B50"/>
    <mergeCell ref="D49:D50"/>
    <mergeCell ref="E49:E50"/>
    <mergeCell ref="F49:F50"/>
    <mergeCell ref="G49:G50"/>
    <mergeCell ref="H49:H50"/>
    <mergeCell ref="B47:B48"/>
    <mergeCell ref="J104:J105"/>
    <mergeCell ref="J112:J113"/>
    <mergeCell ref="I63:I64"/>
    <mergeCell ref="J63:J64"/>
    <mergeCell ref="H59:H60"/>
    <mergeCell ref="I257:I258"/>
    <mergeCell ref="D261:D262"/>
    <mergeCell ref="E261:E262"/>
    <mergeCell ref="F261:F262"/>
    <mergeCell ref="G261:G262"/>
    <mergeCell ref="H261:H262"/>
    <mergeCell ref="B261:B262"/>
    <mergeCell ref="C206:C207"/>
    <mergeCell ref="C209:C210"/>
    <mergeCell ref="B197:B198"/>
    <mergeCell ref="D197:D198"/>
    <mergeCell ref="E197:E198"/>
    <mergeCell ref="F197:F198"/>
    <mergeCell ref="G197:G198"/>
    <mergeCell ref="H197:H198"/>
    <mergeCell ref="I197:I198"/>
    <mergeCell ref="J42:J43"/>
    <mergeCell ref="B53:B54"/>
    <mergeCell ref="A55:H55"/>
    <mergeCell ref="A56:H56"/>
    <mergeCell ref="A58:H58"/>
    <mergeCell ref="I49:I50"/>
    <mergeCell ref="B51:B52"/>
    <mergeCell ref="D51:D52"/>
    <mergeCell ref="E51:E52"/>
    <mergeCell ref="F51:F52"/>
    <mergeCell ref="G51:G52"/>
    <mergeCell ref="H51:H52"/>
    <mergeCell ref="I51:I52"/>
    <mergeCell ref="D47:D48"/>
    <mergeCell ref="E47:E48"/>
    <mergeCell ref="F47:F48"/>
    <mergeCell ref="J20:J21"/>
    <mergeCell ref="B22:B23"/>
    <mergeCell ref="G32:G33"/>
    <mergeCell ref="H32:H33"/>
    <mergeCell ref="D22:D23"/>
    <mergeCell ref="E22:E23"/>
    <mergeCell ref="F22:F23"/>
    <mergeCell ref="G22:G23"/>
    <mergeCell ref="H22:H23"/>
    <mergeCell ref="I22:I23"/>
    <mergeCell ref="C45:C46"/>
    <mergeCell ref="J574:J575"/>
    <mergeCell ref="J552:J553"/>
    <mergeCell ref="J554:J555"/>
    <mergeCell ref="I261:I262"/>
    <mergeCell ref="K261:K262"/>
    <mergeCell ref="J253:J254"/>
    <mergeCell ref="B257:B258"/>
    <mergeCell ref="D257:D258"/>
    <mergeCell ref="E257:E258"/>
    <mergeCell ref="F257:F258"/>
    <mergeCell ref="G257:G258"/>
    <mergeCell ref="H257:H258"/>
    <mergeCell ref="B36:B37"/>
    <mergeCell ref="B38:B39"/>
    <mergeCell ref="B40:B41"/>
    <mergeCell ref="D40:D41"/>
    <mergeCell ref="E40:E41"/>
    <mergeCell ref="K42:K43"/>
    <mergeCell ref="K51:K52"/>
    <mergeCell ref="H47:H48"/>
    <mergeCell ref="J51:J52"/>
    <mergeCell ref="J61:J62"/>
    <mergeCell ref="I40:I41"/>
    <mergeCell ref="J40:J41"/>
    <mergeCell ref="K40:K41"/>
    <mergeCell ref="J32:J33"/>
    <mergeCell ref="B34:B35"/>
    <mergeCell ref="D34:D35"/>
    <mergeCell ref="E34:E35"/>
    <mergeCell ref="F34:F35"/>
    <mergeCell ref="G34:G35"/>
    <mergeCell ref="H34:H35"/>
    <mergeCell ref="J34:J35"/>
    <mergeCell ref="J22:J23"/>
    <mergeCell ref="I59:I60"/>
    <mergeCell ref="J59:J60"/>
    <mergeCell ref="K59:K60"/>
    <mergeCell ref="B61:B62"/>
    <mergeCell ref="D61:D62"/>
    <mergeCell ref="E61:E62"/>
    <mergeCell ref="F61:F62"/>
    <mergeCell ref="G61:G62"/>
    <mergeCell ref="H61:H62"/>
    <mergeCell ref="I61:I62"/>
    <mergeCell ref="B59:B60"/>
    <mergeCell ref="D59:D60"/>
    <mergeCell ref="E59:E60"/>
    <mergeCell ref="F59:F60"/>
    <mergeCell ref="G59:G60"/>
    <mergeCell ref="J49:J50"/>
    <mergeCell ref="H2:H3"/>
    <mergeCell ref="B4:G5"/>
    <mergeCell ref="H4:H5"/>
    <mergeCell ref="A7:A8"/>
    <mergeCell ref="B7:B8"/>
    <mergeCell ref="C7:C8"/>
    <mergeCell ref="D7:D8"/>
    <mergeCell ref="E7:E8"/>
    <mergeCell ref="F7:F8"/>
    <mergeCell ref="B29:B31"/>
    <mergeCell ref="C30:C31"/>
    <mergeCell ref="B32:B33"/>
    <mergeCell ref="D32:D33"/>
    <mergeCell ref="E32:E33"/>
    <mergeCell ref="F32:F33"/>
    <mergeCell ref="G7:G8"/>
    <mergeCell ref="H7:H8"/>
    <mergeCell ref="C10:C11"/>
    <mergeCell ref="C12:C13"/>
    <mergeCell ref="B14:B16"/>
    <mergeCell ref="C15:C16"/>
    <mergeCell ref="B17:B19"/>
    <mergeCell ref="C18:C19"/>
    <mergeCell ref="I7:I8"/>
    <mergeCell ref="A9:H9"/>
    <mergeCell ref="B10:B13"/>
    <mergeCell ref="B24:B26"/>
    <mergeCell ref="C25:C26"/>
    <mergeCell ref="B27:B28"/>
    <mergeCell ref="B20:B21"/>
    <mergeCell ref="D20:D21"/>
    <mergeCell ref="E20:E21"/>
    <mergeCell ref="F20:F21"/>
    <mergeCell ref="G20:G21"/>
    <mergeCell ref="H20:H21"/>
    <mergeCell ref="B42:B43"/>
    <mergeCell ref="D42:D43"/>
    <mergeCell ref="E42:E43"/>
    <mergeCell ref="F42:F43"/>
    <mergeCell ref="G42:G43"/>
    <mergeCell ref="H42:H43"/>
    <mergeCell ref="F40:F41"/>
    <mergeCell ref="G40:G41"/>
    <mergeCell ref="H40:H41"/>
    <mergeCell ref="I42:I43"/>
    <mergeCell ref="I67:I68"/>
    <mergeCell ref="J67:J68"/>
    <mergeCell ref="K67:K68"/>
    <mergeCell ref="B69:B70"/>
    <mergeCell ref="D69:D70"/>
    <mergeCell ref="E69:E70"/>
    <mergeCell ref="F69:F70"/>
    <mergeCell ref="G69:G70"/>
    <mergeCell ref="H69:H70"/>
    <mergeCell ref="I69:I70"/>
    <mergeCell ref="B67:B68"/>
    <mergeCell ref="D67:D68"/>
    <mergeCell ref="E67:E68"/>
    <mergeCell ref="F67:F68"/>
    <mergeCell ref="G67:G68"/>
    <mergeCell ref="H67:H68"/>
    <mergeCell ref="K63:K64"/>
    <mergeCell ref="B65:B66"/>
    <mergeCell ref="D65:D66"/>
    <mergeCell ref="E65:E66"/>
    <mergeCell ref="F65:F66"/>
    <mergeCell ref="G65:G66"/>
    <mergeCell ref="H65:H66"/>
    <mergeCell ref="I65:I66"/>
    <mergeCell ref="J65:J66"/>
    <mergeCell ref="K65:K66"/>
    <mergeCell ref="B63:B64"/>
    <mergeCell ref="D63:D64"/>
    <mergeCell ref="E63:E64"/>
    <mergeCell ref="F63:F64"/>
    <mergeCell ref="G63:G64"/>
    <mergeCell ref="H63:H64"/>
    <mergeCell ref="B73:B74"/>
    <mergeCell ref="D73:D74"/>
    <mergeCell ref="E73:E74"/>
    <mergeCell ref="F73:F74"/>
    <mergeCell ref="G73:G74"/>
    <mergeCell ref="H73:H74"/>
    <mergeCell ref="I73:I74"/>
    <mergeCell ref="J73:J74"/>
    <mergeCell ref="K73:K74"/>
    <mergeCell ref="J69:J70"/>
    <mergeCell ref="K69:K70"/>
    <mergeCell ref="B71:B72"/>
    <mergeCell ref="D71:D72"/>
    <mergeCell ref="E71:E72"/>
    <mergeCell ref="F71:F72"/>
    <mergeCell ref="G71:G72"/>
    <mergeCell ref="H71:H72"/>
    <mergeCell ref="I71:I72"/>
    <mergeCell ref="J71:J72"/>
    <mergeCell ref="J77:J78"/>
    <mergeCell ref="K77:K78"/>
    <mergeCell ref="B79:B80"/>
    <mergeCell ref="D79:D80"/>
    <mergeCell ref="E79:E80"/>
    <mergeCell ref="F79:F80"/>
    <mergeCell ref="G79:G80"/>
    <mergeCell ref="H79:H80"/>
    <mergeCell ref="I79:I80"/>
    <mergeCell ref="J79:J80"/>
    <mergeCell ref="I75:I76"/>
    <mergeCell ref="J75:J76"/>
    <mergeCell ref="K75:K76"/>
    <mergeCell ref="B77:B78"/>
    <mergeCell ref="D77:D78"/>
    <mergeCell ref="E77:E78"/>
    <mergeCell ref="F77:F78"/>
    <mergeCell ref="G77:G78"/>
    <mergeCell ref="H77:H78"/>
    <mergeCell ref="I77:I78"/>
    <mergeCell ref="B75:B76"/>
    <mergeCell ref="D75:D76"/>
    <mergeCell ref="E75:E76"/>
    <mergeCell ref="F75:F76"/>
    <mergeCell ref="G75:G76"/>
    <mergeCell ref="H75:H76"/>
    <mergeCell ref="K84:K85"/>
    <mergeCell ref="B86:B87"/>
    <mergeCell ref="B88:B89"/>
    <mergeCell ref="D88:D89"/>
    <mergeCell ref="E88:E89"/>
    <mergeCell ref="F88:F89"/>
    <mergeCell ref="G88:G89"/>
    <mergeCell ref="H88:H89"/>
    <mergeCell ref="I88:I89"/>
    <mergeCell ref="K79:K80"/>
    <mergeCell ref="B81:B83"/>
    <mergeCell ref="C82:C83"/>
    <mergeCell ref="B84:B85"/>
    <mergeCell ref="D84:D85"/>
    <mergeCell ref="E84:E85"/>
    <mergeCell ref="F84:F85"/>
    <mergeCell ref="G84:G85"/>
    <mergeCell ref="H84:H85"/>
    <mergeCell ref="J84:J85"/>
    <mergeCell ref="I84:I85"/>
    <mergeCell ref="I92:I93"/>
    <mergeCell ref="B94:B95"/>
    <mergeCell ref="B96:B97"/>
    <mergeCell ref="D96:D97"/>
    <mergeCell ref="E96:E97"/>
    <mergeCell ref="F96:F97"/>
    <mergeCell ref="G96:G97"/>
    <mergeCell ref="H96:H97"/>
    <mergeCell ref="I96:I97"/>
    <mergeCell ref="B92:B93"/>
    <mergeCell ref="D92:D93"/>
    <mergeCell ref="E92:E93"/>
    <mergeCell ref="F92:F93"/>
    <mergeCell ref="G92:G93"/>
    <mergeCell ref="H92:H93"/>
    <mergeCell ref="J88:J89"/>
    <mergeCell ref="K88:K89"/>
    <mergeCell ref="B90:B91"/>
    <mergeCell ref="D90:D91"/>
    <mergeCell ref="E90:E91"/>
    <mergeCell ref="F90:F91"/>
    <mergeCell ref="G90:G91"/>
    <mergeCell ref="H90:H91"/>
    <mergeCell ref="I90:I91"/>
    <mergeCell ref="J90:J91"/>
    <mergeCell ref="B100:B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J96:J97"/>
    <mergeCell ref="K96:K97"/>
    <mergeCell ref="B98:B99"/>
    <mergeCell ref="D98:D99"/>
    <mergeCell ref="E98:E99"/>
    <mergeCell ref="F98:F99"/>
    <mergeCell ref="G98:G99"/>
    <mergeCell ref="H98:H99"/>
    <mergeCell ref="I98:I99"/>
    <mergeCell ref="J98:J99"/>
    <mergeCell ref="K98:K99"/>
    <mergeCell ref="I106:I107"/>
    <mergeCell ref="J106:J107"/>
    <mergeCell ref="K106:K107"/>
    <mergeCell ref="B108:B109"/>
    <mergeCell ref="B110:B111"/>
    <mergeCell ref="D110:D111"/>
    <mergeCell ref="E110:E111"/>
    <mergeCell ref="F110:F111"/>
    <mergeCell ref="G110:G111"/>
    <mergeCell ref="H110:H111"/>
    <mergeCell ref="B106:B107"/>
    <mergeCell ref="D106:D107"/>
    <mergeCell ref="E106:E107"/>
    <mergeCell ref="F106:F107"/>
    <mergeCell ref="G106:G107"/>
    <mergeCell ref="H106:H107"/>
    <mergeCell ref="I102:I103"/>
    <mergeCell ref="J102:J103"/>
    <mergeCell ref="K102:K103"/>
    <mergeCell ref="B104:B105"/>
    <mergeCell ref="D104:D105"/>
    <mergeCell ref="E104:E105"/>
    <mergeCell ref="F104:F105"/>
    <mergeCell ref="G104:G105"/>
    <mergeCell ref="H104:H105"/>
    <mergeCell ref="I104:I105"/>
    <mergeCell ref="B102:B103"/>
    <mergeCell ref="D102:D103"/>
    <mergeCell ref="E102:E103"/>
    <mergeCell ref="F102:F103"/>
    <mergeCell ref="G102:G103"/>
    <mergeCell ref="H102:H103"/>
    <mergeCell ref="H116:H117"/>
    <mergeCell ref="I116:I117"/>
    <mergeCell ref="J116:J117"/>
    <mergeCell ref="K116:K117"/>
    <mergeCell ref="B118:B119"/>
    <mergeCell ref="B120:B122"/>
    <mergeCell ref="C121:C122"/>
    <mergeCell ref="B114:B115"/>
    <mergeCell ref="B116:B117"/>
    <mergeCell ref="D116:D117"/>
    <mergeCell ref="E116:E117"/>
    <mergeCell ref="F116:F117"/>
    <mergeCell ref="G116:G117"/>
    <mergeCell ref="I110:I111"/>
    <mergeCell ref="J110:J111"/>
    <mergeCell ref="K110:K111"/>
    <mergeCell ref="B112:B113"/>
    <mergeCell ref="D112:D113"/>
    <mergeCell ref="E112:E113"/>
    <mergeCell ref="F112:F113"/>
    <mergeCell ref="G112:G113"/>
    <mergeCell ref="H112:H113"/>
    <mergeCell ref="I112:I113"/>
    <mergeCell ref="K130:K131"/>
    <mergeCell ref="B132:B133"/>
    <mergeCell ref="D132:D133"/>
    <mergeCell ref="E132:E133"/>
    <mergeCell ref="F132:F133"/>
    <mergeCell ref="G132:G133"/>
    <mergeCell ref="H132:H133"/>
    <mergeCell ref="I132:I133"/>
    <mergeCell ref="J132:J133"/>
    <mergeCell ref="K132:K133"/>
    <mergeCell ref="E130:E131"/>
    <mergeCell ref="F130:F131"/>
    <mergeCell ref="G130:G131"/>
    <mergeCell ref="H130:H131"/>
    <mergeCell ref="I130:I131"/>
    <mergeCell ref="J130:J131"/>
    <mergeCell ref="B123:B124"/>
    <mergeCell ref="B125:B127"/>
    <mergeCell ref="C126:C127"/>
    <mergeCell ref="B128:B129"/>
    <mergeCell ref="B130:B131"/>
    <mergeCell ref="D130:D131"/>
    <mergeCell ref="H139:H140"/>
    <mergeCell ref="I139:I140"/>
    <mergeCell ref="J139:J140"/>
    <mergeCell ref="K139:K140"/>
    <mergeCell ref="B141:B143"/>
    <mergeCell ref="C142:C143"/>
    <mergeCell ref="I134:I135"/>
    <mergeCell ref="J134:J135"/>
    <mergeCell ref="K134:K135"/>
    <mergeCell ref="B136:B138"/>
    <mergeCell ref="C137:C138"/>
    <mergeCell ref="B139:B140"/>
    <mergeCell ref="D139:D140"/>
    <mergeCell ref="E139:E140"/>
    <mergeCell ref="F139:F140"/>
    <mergeCell ref="G139:G140"/>
    <mergeCell ref="B134:B135"/>
    <mergeCell ref="D134:D135"/>
    <mergeCell ref="E134:E135"/>
    <mergeCell ref="F134:F135"/>
    <mergeCell ref="G134:G135"/>
    <mergeCell ref="H134:H135"/>
    <mergeCell ref="J146:J147"/>
    <mergeCell ref="K146:K147"/>
    <mergeCell ref="B148:B149"/>
    <mergeCell ref="D148:D149"/>
    <mergeCell ref="E148:E149"/>
    <mergeCell ref="F148:F149"/>
    <mergeCell ref="G148:G149"/>
    <mergeCell ref="H148:H149"/>
    <mergeCell ref="I148:I149"/>
    <mergeCell ref="J148:J149"/>
    <mergeCell ref="I144:I145"/>
    <mergeCell ref="J144:J145"/>
    <mergeCell ref="K144:K145"/>
    <mergeCell ref="B146:B147"/>
    <mergeCell ref="D146:D147"/>
    <mergeCell ref="E146:E147"/>
    <mergeCell ref="F146:F147"/>
    <mergeCell ref="G146:G147"/>
    <mergeCell ref="H146:H147"/>
    <mergeCell ref="I146:I147"/>
    <mergeCell ref="B144:B145"/>
    <mergeCell ref="D144:D145"/>
    <mergeCell ref="E144:E145"/>
    <mergeCell ref="F144:F145"/>
    <mergeCell ref="G144:G145"/>
    <mergeCell ref="H144:H145"/>
    <mergeCell ref="I152:I153"/>
    <mergeCell ref="J152:J153"/>
    <mergeCell ref="K152:K153"/>
    <mergeCell ref="B154:B155"/>
    <mergeCell ref="D154:D155"/>
    <mergeCell ref="E154:E155"/>
    <mergeCell ref="F154:F155"/>
    <mergeCell ref="G154:G155"/>
    <mergeCell ref="H154:H155"/>
    <mergeCell ref="I154:I155"/>
    <mergeCell ref="B152:B153"/>
    <mergeCell ref="D152:D153"/>
    <mergeCell ref="E152:E153"/>
    <mergeCell ref="F152:F153"/>
    <mergeCell ref="G152:G153"/>
    <mergeCell ref="H152:H153"/>
    <mergeCell ref="K148:K149"/>
    <mergeCell ref="B150:B151"/>
    <mergeCell ref="D150:D151"/>
    <mergeCell ref="E150:E151"/>
    <mergeCell ref="F150:F151"/>
    <mergeCell ref="G150:G151"/>
    <mergeCell ref="H150:H151"/>
    <mergeCell ref="I150:I151"/>
    <mergeCell ref="J150:J151"/>
    <mergeCell ref="K150:K151"/>
    <mergeCell ref="K156:K157"/>
    <mergeCell ref="B164:B165"/>
    <mergeCell ref="B166:B167"/>
    <mergeCell ref="D166:D167"/>
    <mergeCell ref="E166:E167"/>
    <mergeCell ref="F166:F167"/>
    <mergeCell ref="G166:G167"/>
    <mergeCell ref="H166:H167"/>
    <mergeCell ref="J166:J167"/>
    <mergeCell ref="K166:K167"/>
    <mergeCell ref="J154:J155"/>
    <mergeCell ref="K154:K155"/>
    <mergeCell ref="B156:B157"/>
    <mergeCell ref="D156:D157"/>
    <mergeCell ref="E156:E157"/>
    <mergeCell ref="F156:F157"/>
    <mergeCell ref="G156:G157"/>
    <mergeCell ref="H156:H157"/>
    <mergeCell ref="I156:I157"/>
    <mergeCell ref="J156:J157"/>
    <mergeCell ref="K170:K171"/>
    <mergeCell ref="B172:B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I168:I169"/>
    <mergeCell ref="J168:J169"/>
    <mergeCell ref="B170:B171"/>
    <mergeCell ref="D170:D171"/>
    <mergeCell ref="E170:E171"/>
    <mergeCell ref="F170:F171"/>
    <mergeCell ref="G170:G171"/>
    <mergeCell ref="H170:H171"/>
    <mergeCell ref="I170:I171"/>
    <mergeCell ref="J170:J171"/>
    <mergeCell ref="B168:B169"/>
    <mergeCell ref="D168:D169"/>
    <mergeCell ref="E168:E169"/>
    <mergeCell ref="F168:F169"/>
    <mergeCell ref="G168:G169"/>
    <mergeCell ref="H168:H169"/>
    <mergeCell ref="I178:I179"/>
    <mergeCell ref="B182:B183"/>
    <mergeCell ref="D182:D183"/>
    <mergeCell ref="E182:E183"/>
    <mergeCell ref="F182:F183"/>
    <mergeCell ref="G182:G183"/>
    <mergeCell ref="H182:H183"/>
    <mergeCell ref="I182:I183"/>
    <mergeCell ref="A174:H174"/>
    <mergeCell ref="A175:H175"/>
    <mergeCell ref="A177:H177"/>
    <mergeCell ref="B178:B179"/>
    <mergeCell ref="D178:D179"/>
    <mergeCell ref="E178:E179"/>
    <mergeCell ref="F178:F179"/>
    <mergeCell ref="G178:G179"/>
    <mergeCell ref="H178:H179"/>
    <mergeCell ref="J182:J183"/>
    <mergeCell ref="B201:B202"/>
    <mergeCell ref="D201:D202"/>
    <mergeCell ref="E201:E202"/>
    <mergeCell ref="F201:F202"/>
    <mergeCell ref="G201:G202"/>
    <mergeCell ref="H201:H202"/>
    <mergeCell ref="I193:I194"/>
    <mergeCell ref="B195:B196"/>
    <mergeCell ref="D195:D196"/>
    <mergeCell ref="E195:E196"/>
    <mergeCell ref="F195:F196"/>
    <mergeCell ref="G195:G196"/>
    <mergeCell ref="H195:H196"/>
    <mergeCell ref="I195:I196"/>
    <mergeCell ref="B193:B194"/>
    <mergeCell ref="K182:K183"/>
    <mergeCell ref="B187:B188"/>
    <mergeCell ref="D187:D188"/>
    <mergeCell ref="E187:E188"/>
    <mergeCell ref="F187:F188"/>
    <mergeCell ref="G187:G188"/>
    <mergeCell ref="H187:H188"/>
    <mergeCell ref="I187:I188"/>
    <mergeCell ref="H211:H212"/>
    <mergeCell ref="H203:H204"/>
    <mergeCell ref="I203:I204"/>
    <mergeCell ref="I189:I190"/>
    <mergeCell ref="B191:B192"/>
    <mergeCell ref="D191:D192"/>
    <mergeCell ref="E191:E192"/>
    <mergeCell ref="F191:F192"/>
    <mergeCell ref="G191:G192"/>
    <mergeCell ref="H191:H192"/>
    <mergeCell ref="I191:I192"/>
    <mergeCell ref="B189:B190"/>
    <mergeCell ref="D189:D190"/>
    <mergeCell ref="E189:E190"/>
    <mergeCell ref="F189:F190"/>
    <mergeCell ref="G189:G190"/>
    <mergeCell ref="H189:H190"/>
    <mergeCell ref="G227:G228"/>
    <mergeCell ref="D193:D194"/>
    <mergeCell ref="E193:E194"/>
    <mergeCell ref="F193:F194"/>
    <mergeCell ref="G193:G194"/>
    <mergeCell ref="H193:H194"/>
    <mergeCell ref="C217:C218"/>
    <mergeCell ref="C219:C220"/>
    <mergeCell ref="C221:C222"/>
    <mergeCell ref="B223:B224"/>
    <mergeCell ref="C223:C224"/>
    <mergeCell ref="D223:D224"/>
    <mergeCell ref="K213:K214"/>
    <mergeCell ref="B215:B216"/>
    <mergeCell ref="D215:D216"/>
    <mergeCell ref="E215:E216"/>
    <mergeCell ref="F215:F216"/>
    <mergeCell ref="G215:G216"/>
    <mergeCell ref="H215:H216"/>
    <mergeCell ref="I215:I216"/>
    <mergeCell ref="J215:J216"/>
    <mergeCell ref="K215:K216"/>
    <mergeCell ref="J211:J212"/>
    <mergeCell ref="K211:K212"/>
    <mergeCell ref="B213:B214"/>
    <mergeCell ref="D213:D214"/>
    <mergeCell ref="E213:E214"/>
    <mergeCell ref="F213:F214"/>
    <mergeCell ref="G213:G214"/>
    <mergeCell ref="H213:H214"/>
    <mergeCell ref="I213:I214"/>
    <mergeCell ref="J213:J214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E223:E224"/>
    <mergeCell ref="F223:F224"/>
    <mergeCell ref="G223:G224"/>
    <mergeCell ref="H223:H224"/>
    <mergeCell ref="I223:I224"/>
    <mergeCell ref="J223:J224"/>
    <mergeCell ref="H235:H236"/>
    <mergeCell ref="I235:I236"/>
    <mergeCell ref="I211:I212"/>
    <mergeCell ref="H227:H228"/>
    <mergeCell ref="I227:I228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B227:B228"/>
    <mergeCell ref="C227:C228"/>
    <mergeCell ref="D227:D228"/>
    <mergeCell ref="E227:E228"/>
    <mergeCell ref="F227:F22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B235:B236"/>
    <mergeCell ref="C235:C236"/>
    <mergeCell ref="D235:D236"/>
    <mergeCell ref="E235:E236"/>
    <mergeCell ref="F235:F236"/>
    <mergeCell ref="G235:G236"/>
    <mergeCell ref="H231:H232"/>
    <mergeCell ref="I231:I232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B231:B232"/>
    <mergeCell ref="C231:C232"/>
    <mergeCell ref="D231:D232"/>
    <mergeCell ref="E231:E232"/>
    <mergeCell ref="F231:F232"/>
    <mergeCell ref="G231:G232"/>
    <mergeCell ref="I243:I244"/>
    <mergeCell ref="H239:H240"/>
    <mergeCell ref="I239:I240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B239:B240"/>
    <mergeCell ref="C239:C240"/>
    <mergeCell ref="D239:D240"/>
    <mergeCell ref="E239:E240"/>
    <mergeCell ref="F239:F240"/>
    <mergeCell ref="G239:G240"/>
    <mergeCell ref="G255:G256"/>
    <mergeCell ref="H255:H256"/>
    <mergeCell ref="I255:I256"/>
    <mergeCell ref="B253:B254"/>
    <mergeCell ref="D253:D254"/>
    <mergeCell ref="F253:F254"/>
    <mergeCell ref="G253:G254"/>
    <mergeCell ref="H253:H254"/>
    <mergeCell ref="I247:I248"/>
    <mergeCell ref="B249:B250"/>
    <mergeCell ref="D249:D250"/>
    <mergeCell ref="E249:E250"/>
    <mergeCell ref="F249:F250"/>
    <mergeCell ref="G249:G250"/>
    <mergeCell ref="H249:H250"/>
    <mergeCell ref="I249:I250"/>
    <mergeCell ref="B247:B248"/>
    <mergeCell ref="D247:D248"/>
    <mergeCell ref="E247:E248"/>
    <mergeCell ref="F247:F248"/>
    <mergeCell ref="G247:G248"/>
    <mergeCell ref="H247:H248"/>
    <mergeCell ref="H251:H252"/>
    <mergeCell ref="I251:I252"/>
    <mergeCell ref="I270:I271"/>
    <mergeCell ref="J270:J271"/>
    <mergeCell ref="K270:K271"/>
    <mergeCell ref="B272:B273"/>
    <mergeCell ref="D272:D273"/>
    <mergeCell ref="E272:E273"/>
    <mergeCell ref="F272:F273"/>
    <mergeCell ref="G272:G273"/>
    <mergeCell ref="H272:H273"/>
    <mergeCell ref="I272:I273"/>
    <mergeCell ref="B270:B271"/>
    <mergeCell ref="D270:D271"/>
    <mergeCell ref="E270:E271"/>
    <mergeCell ref="F270:F271"/>
    <mergeCell ref="G270:G271"/>
    <mergeCell ref="H270:H271"/>
    <mergeCell ref="J263:J264"/>
    <mergeCell ref="K263:K264"/>
    <mergeCell ref="A265:H265"/>
    <mergeCell ref="A266:H266"/>
    <mergeCell ref="A269:H269"/>
    <mergeCell ref="A268:H268"/>
    <mergeCell ref="B263:B264"/>
    <mergeCell ref="D263:D264"/>
    <mergeCell ref="E263:E264"/>
    <mergeCell ref="F263:F264"/>
    <mergeCell ref="G263:G264"/>
    <mergeCell ref="H263:H264"/>
    <mergeCell ref="I263:I264"/>
    <mergeCell ref="K268:L269"/>
    <mergeCell ref="L263:L264"/>
    <mergeCell ref="B276:B277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J272:J273"/>
    <mergeCell ref="K272:K273"/>
    <mergeCell ref="B274:B275"/>
    <mergeCell ref="D274:D275"/>
    <mergeCell ref="E274:E275"/>
    <mergeCell ref="F274:F275"/>
    <mergeCell ref="G274:G275"/>
    <mergeCell ref="H274:H275"/>
    <mergeCell ref="I274:I275"/>
    <mergeCell ref="J274:J275"/>
    <mergeCell ref="I286:I287"/>
    <mergeCell ref="J286:J287"/>
    <mergeCell ref="K286:K287"/>
    <mergeCell ref="B288:B289"/>
    <mergeCell ref="D288:D289"/>
    <mergeCell ref="E288:E289"/>
    <mergeCell ref="F288:F289"/>
    <mergeCell ref="G288:G289"/>
    <mergeCell ref="H288:H289"/>
    <mergeCell ref="I288:I289"/>
    <mergeCell ref="I278:I279"/>
    <mergeCell ref="J278:J279"/>
    <mergeCell ref="K278:K279"/>
    <mergeCell ref="A285:H285"/>
    <mergeCell ref="B286:B287"/>
    <mergeCell ref="D286:D287"/>
    <mergeCell ref="E286:E287"/>
    <mergeCell ref="F286:F287"/>
    <mergeCell ref="G286:G287"/>
    <mergeCell ref="H286:H287"/>
    <mergeCell ref="B278:B279"/>
    <mergeCell ref="D278:D279"/>
    <mergeCell ref="E278:E279"/>
    <mergeCell ref="F278:F279"/>
    <mergeCell ref="G278:G279"/>
    <mergeCell ref="H278:H279"/>
    <mergeCell ref="J294:J295"/>
    <mergeCell ref="K294:K295"/>
    <mergeCell ref="B296:B297"/>
    <mergeCell ref="D296:D297"/>
    <mergeCell ref="E296:E297"/>
    <mergeCell ref="F296:F297"/>
    <mergeCell ref="G296:G297"/>
    <mergeCell ref="H296:H297"/>
    <mergeCell ref="I296:I297"/>
    <mergeCell ref="J296:J297"/>
    <mergeCell ref="J288:J289"/>
    <mergeCell ref="K288:K289"/>
    <mergeCell ref="A293:H293"/>
    <mergeCell ref="B294:B295"/>
    <mergeCell ref="D294:D295"/>
    <mergeCell ref="E294:E295"/>
    <mergeCell ref="F294:F295"/>
    <mergeCell ref="G294:G295"/>
    <mergeCell ref="H294:H295"/>
    <mergeCell ref="I294:I295"/>
    <mergeCell ref="E304:E305"/>
    <mergeCell ref="F304:F305"/>
    <mergeCell ref="G304:G305"/>
    <mergeCell ref="H304:H305"/>
    <mergeCell ref="I304:I305"/>
    <mergeCell ref="B302:B303"/>
    <mergeCell ref="D302:D303"/>
    <mergeCell ref="E302:E303"/>
    <mergeCell ref="F302:F303"/>
    <mergeCell ref="G302:G303"/>
    <mergeCell ref="H302:H303"/>
    <mergeCell ref="K296:K297"/>
    <mergeCell ref="B298:B299"/>
    <mergeCell ref="D298:D299"/>
    <mergeCell ref="E298:E299"/>
    <mergeCell ref="F298:F299"/>
    <mergeCell ref="G298:G299"/>
    <mergeCell ref="H298:H299"/>
    <mergeCell ref="I298:I299"/>
    <mergeCell ref="J298:J299"/>
    <mergeCell ref="K298:K299"/>
    <mergeCell ref="I302:I303"/>
    <mergeCell ref="B304:B305"/>
    <mergeCell ref="D304:D305"/>
    <mergeCell ref="I307:I308"/>
    <mergeCell ref="J307:J308"/>
    <mergeCell ref="K307:K308"/>
    <mergeCell ref="B309:B310"/>
    <mergeCell ref="C309:C310"/>
    <mergeCell ref="D309:D310"/>
    <mergeCell ref="E309:E310"/>
    <mergeCell ref="F309:F310"/>
    <mergeCell ref="G309:G310"/>
    <mergeCell ref="H309:H310"/>
    <mergeCell ref="A306:H306"/>
    <mergeCell ref="B307:B308"/>
    <mergeCell ref="C307:C308"/>
    <mergeCell ref="D307:D308"/>
    <mergeCell ref="E307:E308"/>
    <mergeCell ref="F307:F308"/>
    <mergeCell ref="G307:G308"/>
    <mergeCell ref="H307:H308"/>
    <mergeCell ref="I311:I312"/>
    <mergeCell ref="J311:J312"/>
    <mergeCell ref="K311:K312"/>
    <mergeCell ref="B313:B314"/>
    <mergeCell ref="C313:C314"/>
    <mergeCell ref="D313:D314"/>
    <mergeCell ref="E313:E314"/>
    <mergeCell ref="F313:F314"/>
    <mergeCell ref="G313:G314"/>
    <mergeCell ref="H313:H314"/>
    <mergeCell ref="I309:I310"/>
    <mergeCell ref="J309:J310"/>
    <mergeCell ref="K309:K310"/>
    <mergeCell ref="B311:B312"/>
    <mergeCell ref="C311:C312"/>
    <mergeCell ref="D311:D312"/>
    <mergeCell ref="E311:E312"/>
    <mergeCell ref="F311:F312"/>
    <mergeCell ref="G311:G312"/>
    <mergeCell ref="H311:H312"/>
    <mergeCell ref="I318:I319"/>
    <mergeCell ref="J318:J319"/>
    <mergeCell ref="B320:B321"/>
    <mergeCell ref="D320:D321"/>
    <mergeCell ref="E320:E321"/>
    <mergeCell ref="F320:F321"/>
    <mergeCell ref="G320:G321"/>
    <mergeCell ref="H320:H321"/>
    <mergeCell ref="I320:I321"/>
    <mergeCell ref="I313:I314"/>
    <mergeCell ref="J313:J314"/>
    <mergeCell ref="K313:K314"/>
    <mergeCell ref="A317:H317"/>
    <mergeCell ref="B318:B319"/>
    <mergeCell ref="D318:D319"/>
    <mergeCell ref="E318:E319"/>
    <mergeCell ref="F318:F319"/>
    <mergeCell ref="G318:G319"/>
    <mergeCell ref="H318:H319"/>
    <mergeCell ref="B324:B325"/>
    <mergeCell ref="D324:D325"/>
    <mergeCell ref="E324:E325"/>
    <mergeCell ref="F324:F325"/>
    <mergeCell ref="G324:G325"/>
    <mergeCell ref="H324:H325"/>
    <mergeCell ref="I324:I325"/>
    <mergeCell ref="J320:J321"/>
    <mergeCell ref="K320:K321"/>
    <mergeCell ref="B322:B323"/>
    <mergeCell ref="D322:D323"/>
    <mergeCell ref="E322:E323"/>
    <mergeCell ref="F322:F323"/>
    <mergeCell ref="G322:G323"/>
    <mergeCell ref="H322:H323"/>
    <mergeCell ref="I322:I323"/>
    <mergeCell ref="J322:J323"/>
    <mergeCell ref="J324:J325"/>
    <mergeCell ref="A344:H344"/>
    <mergeCell ref="A345:H345"/>
    <mergeCell ref="A346:H346"/>
    <mergeCell ref="B347:B348"/>
    <mergeCell ref="B349:B350"/>
    <mergeCell ref="B351:B352"/>
    <mergeCell ref="I326:I327"/>
    <mergeCell ref="A328:H328"/>
    <mergeCell ref="A329:H329"/>
    <mergeCell ref="A331:H331"/>
    <mergeCell ref="A332:H332"/>
    <mergeCell ref="A340:H340"/>
    <mergeCell ref="B326:B327"/>
    <mergeCell ref="D326:D327"/>
    <mergeCell ref="E326:E327"/>
    <mergeCell ref="F326:F327"/>
    <mergeCell ref="G326:G327"/>
    <mergeCell ref="H326:H327"/>
    <mergeCell ref="I355:I356"/>
    <mergeCell ref="J355:J356"/>
    <mergeCell ref="K355:K356"/>
    <mergeCell ref="B357:B358"/>
    <mergeCell ref="D357:D358"/>
    <mergeCell ref="E357:E358"/>
    <mergeCell ref="F357:F358"/>
    <mergeCell ref="G357:G358"/>
    <mergeCell ref="H357:H358"/>
    <mergeCell ref="I357:I358"/>
    <mergeCell ref="B355:B356"/>
    <mergeCell ref="D355:D356"/>
    <mergeCell ref="E355:E356"/>
    <mergeCell ref="F355:F356"/>
    <mergeCell ref="G355:G356"/>
    <mergeCell ref="H355:H356"/>
    <mergeCell ref="B353:B354"/>
    <mergeCell ref="D353:D354"/>
    <mergeCell ref="E353:E354"/>
    <mergeCell ref="F353:F354"/>
    <mergeCell ref="G353:G354"/>
    <mergeCell ref="H353:H354"/>
    <mergeCell ref="I353:I354"/>
    <mergeCell ref="H362:H363"/>
    <mergeCell ref="I362:I363"/>
    <mergeCell ref="J362:J363"/>
    <mergeCell ref="K362:K363"/>
    <mergeCell ref="B364:B365"/>
    <mergeCell ref="D364:D365"/>
    <mergeCell ref="E364:E365"/>
    <mergeCell ref="F364:F365"/>
    <mergeCell ref="G364:G365"/>
    <mergeCell ref="H364:H365"/>
    <mergeCell ref="J357:J358"/>
    <mergeCell ref="K357:K358"/>
    <mergeCell ref="A359:H359"/>
    <mergeCell ref="A360:H360"/>
    <mergeCell ref="A361:H361"/>
    <mergeCell ref="B362:B363"/>
    <mergeCell ref="D362:D363"/>
    <mergeCell ref="E362:E363"/>
    <mergeCell ref="F362:F363"/>
    <mergeCell ref="G362:G363"/>
    <mergeCell ref="J366:J367"/>
    <mergeCell ref="K366:K367"/>
    <mergeCell ref="B368:B369"/>
    <mergeCell ref="D368:D369"/>
    <mergeCell ref="E368:E369"/>
    <mergeCell ref="F368:F369"/>
    <mergeCell ref="G368:G369"/>
    <mergeCell ref="H368:H369"/>
    <mergeCell ref="I368:I369"/>
    <mergeCell ref="J368:J369"/>
    <mergeCell ref="I364:I365"/>
    <mergeCell ref="J364:J365"/>
    <mergeCell ref="K364:K365"/>
    <mergeCell ref="B366:B367"/>
    <mergeCell ref="D366:D367"/>
    <mergeCell ref="E366:E367"/>
    <mergeCell ref="F366:F367"/>
    <mergeCell ref="G366:G367"/>
    <mergeCell ref="H366:H367"/>
    <mergeCell ref="I366:I367"/>
    <mergeCell ref="I372:I373"/>
    <mergeCell ref="J372:J373"/>
    <mergeCell ref="K372:K373"/>
    <mergeCell ref="B374:B375"/>
    <mergeCell ref="D374:D375"/>
    <mergeCell ref="E374:E375"/>
    <mergeCell ref="F374:F375"/>
    <mergeCell ref="G374:G375"/>
    <mergeCell ref="H374:H375"/>
    <mergeCell ref="I374:I375"/>
    <mergeCell ref="B372:B373"/>
    <mergeCell ref="D372:D373"/>
    <mergeCell ref="E372:E373"/>
    <mergeCell ref="F372:F373"/>
    <mergeCell ref="G372:G373"/>
    <mergeCell ref="H372:H373"/>
    <mergeCell ref="K368:K369"/>
    <mergeCell ref="B370:B371"/>
    <mergeCell ref="D370:D371"/>
    <mergeCell ref="E370:E371"/>
    <mergeCell ref="F370:F371"/>
    <mergeCell ref="G370:G371"/>
    <mergeCell ref="H370:H371"/>
    <mergeCell ref="I370:I371"/>
    <mergeCell ref="J370:J371"/>
    <mergeCell ref="K370:K371"/>
    <mergeCell ref="G379:G380"/>
    <mergeCell ref="H379:H380"/>
    <mergeCell ref="I379:I380"/>
    <mergeCell ref="B381:B382"/>
    <mergeCell ref="C381:C382"/>
    <mergeCell ref="D381:D382"/>
    <mergeCell ref="E381:E382"/>
    <mergeCell ref="F381:F382"/>
    <mergeCell ref="G381:G382"/>
    <mergeCell ref="H381:H382"/>
    <mergeCell ref="J374:J375"/>
    <mergeCell ref="K374:K375"/>
    <mergeCell ref="A376:H376"/>
    <mergeCell ref="A377:H377"/>
    <mergeCell ref="A378:H378"/>
    <mergeCell ref="B379:B380"/>
    <mergeCell ref="C379:C380"/>
    <mergeCell ref="D379:D380"/>
    <mergeCell ref="E379:E380"/>
    <mergeCell ref="F379:F380"/>
    <mergeCell ref="J379:J380"/>
    <mergeCell ref="I383:I384"/>
    <mergeCell ref="J383:J384"/>
    <mergeCell ref="K383:K384"/>
    <mergeCell ref="B385:B386"/>
    <mergeCell ref="C385:C386"/>
    <mergeCell ref="D385:D386"/>
    <mergeCell ref="E385:E386"/>
    <mergeCell ref="F385:F386"/>
    <mergeCell ref="G385:G386"/>
    <mergeCell ref="H385:H386"/>
    <mergeCell ref="I381:I382"/>
    <mergeCell ref="J381:J382"/>
    <mergeCell ref="K381:K382"/>
    <mergeCell ref="B383:B384"/>
    <mergeCell ref="C383:C384"/>
    <mergeCell ref="D383:D384"/>
    <mergeCell ref="E383:E384"/>
    <mergeCell ref="F383:F384"/>
    <mergeCell ref="G383:G384"/>
    <mergeCell ref="H383:H384"/>
    <mergeCell ref="I387:I388"/>
    <mergeCell ref="J387:J388"/>
    <mergeCell ref="K387:K388"/>
    <mergeCell ref="B389:B390"/>
    <mergeCell ref="C389:C390"/>
    <mergeCell ref="D389:D390"/>
    <mergeCell ref="E389:E390"/>
    <mergeCell ref="F389:F390"/>
    <mergeCell ref="G389:G390"/>
    <mergeCell ref="H389:H390"/>
    <mergeCell ref="I385:I386"/>
    <mergeCell ref="J385:J386"/>
    <mergeCell ref="K385:K386"/>
    <mergeCell ref="B387:B388"/>
    <mergeCell ref="C387:C388"/>
    <mergeCell ref="D387:D388"/>
    <mergeCell ref="E387:E388"/>
    <mergeCell ref="F387:F388"/>
    <mergeCell ref="G387:G388"/>
    <mergeCell ref="H387:H388"/>
    <mergeCell ref="H394:H395"/>
    <mergeCell ref="I394:I395"/>
    <mergeCell ref="J394:J395"/>
    <mergeCell ref="K394:K395"/>
    <mergeCell ref="B396:B397"/>
    <mergeCell ref="C396:C397"/>
    <mergeCell ref="D396:D397"/>
    <mergeCell ref="E396:E397"/>
    <mergeCell ref="F396:F397"/>
    <mergeCell ref="G396:G397"/>
    <mergeCell ref="B394:B395"/>
    <mergeCell ref="C394:C395"/>
    <mergeCell ref="D394:D395"/>
    <mergeCell ref="E394:E395"/>
    <mergeCell ref="F394:F395"/>
    <mergeCell ref="G394:G395"/>
    <mergeCell ref="I389:I390"/>
    <mergeCell ref="J389:J390"/>
    <mergeCell ref="K389:K390"/>
    <mergeCell ref="A391:H391"/>
    <mergeCell ref="A392:H392"/>
    <mergeCell ref="A393:H393"/>
    <mergeCell ref="H400:H401"/>
    <mergeCell ref="I400:I401"/>
    <mergeCell ref="J400:J401"/>
    <mergeCell ref="K400:K401"/>
    <mergeCell ref="A402:H402"/>
    <mergeCell ref="A403:H403"/>
    <mergeCell ref="H398:H399"/>
    <mergeCell ref="I398:I399"/>
    <mergeCell ref="J398:J399"/>
    <mergeCell ref="K398:K399"/>
    <mergeCell ref="B400:B401"/>
    <mergeCell ref="C400:C401"/>
    <mergeCell ref="D400:D401"/>
    <mergeCell ref="E400:E401"/>
    <mergeCell ref="F400:F401"/>
    <mergeCell ref="G400:G401"/>
    <mergeCell ref="H396:H397"/>
    <mergeCell ref="I396:I397"/>
    <mergeCell ref="J396:J397"/>
    <mergeCell ref="K396:K397"/>
    <mergeCell ref="B398:B399"/>
    <mergeCell ref="C398:C399"/>
    <mergeCell ref="D398:D399"/>
    <mergeCell ref="E398:E399"/>
    <mergeCell ref="F398:F399"/>
    <mergeCell ref="G398:G399"/>
    <mergeCell ref="I405:I406"/>
    <mergeCell ref="J405:J406"/>
    <mergeCell ref="K405:K406"/>
    <mergeCell ref="B407:B408"/>
    <mergeCell ref="D407:D408"/>
    <mergeCell ref="E407:E408"/>
    <mergeCell ref="F407:F408"/>
    <mergeCell ref="G407:G408"/>
    <mergeCell ref="H407:H408"/>
    <mergeCell ref="I407:I408"/>
    <mergeCell ref="A404:H404"/>
    <mergeCell ref="B405:B406"/>
    <mergeCell ref="D405:D406"/>
    <mergeCell ref="E405:E406"/>
    <mergeCell ref="F405:F406"/>
    <mergeCell ref="G405:G406"/>
    <mergeCell ref="H405:H406"/>
    <mergeCell ref="B411:B412"/>
    <mergeCell ref="D411:D412"/>
    <mergeCell ref="E411:E412"/>
    <mergeCell ref="F411:F412"/>
    <mergeCell ref="G411:G412"/>
    <mergeCell ref="H411:H412"/>
    <mergeCell ref="I411:I412"/>
    <mergeCell ref="J411:J412"/>
    <mergeCell ref="K411:K412"/>
    <mergeCell ref="J407:J408"/>
    <mergeCell ref="K407:K408"/>
    <mergeCell ref="B409:B410"/>
    <mergeCell ref="D409:D410"/>
    <mergeCell ref="E409:E410"/>
    <mergeCell ref="F409:F410"/>
    <mergeCell ref="G409:G410"/>
    <mergeCell ref="H409:H410"/>
    <mergeCell ref="I409:I410"/>
    <mergeCell ref="J409:J410"/>
    <mergeCell ref="J415:J416"/>
    <mergeCell ref="K415:K416"/>
    <mergeCell ref="A417:H417"/>
    <mergeCell ref="A418:H418"/>
    <mergeCell ref="A419:H419"/>
    <mergeCell ref="B420:B421"/>
    <mergeCell ref="D420:D421"/>
    <mergeCell ref="E420:E421"/>
    <mergeCell ref="F420:F421"/>
    <mergeCell ref="G420:G421"/>
    <mergeCell ref="I413:I414"/>
    <mergeCell ref="J413:J414"/>
    <mergeCell ref="K413:K414"/>
    <mergeCell ref="B415:B416"/>
    <mergeCell ref="D415:D416"/>
    <mergeCell ref="E415:E416"/>
    <mergeCell ref="F415:F416"/>
    <mergeCell ref="G415:G416"/>
    <mergeCell ref="H415:H416"/>
    <mergeCell ref="I415:I416"/>
    <mergeCell ref="B413:B414"/>
    <mergeCell ref="D413:D414"/>
    <mergeCell ref="E413:E414"/>
    <mergeCell ref="F413:F414"/>
    <mergeCell ref="G413:G414"/>
    <mergeCell ref="H413:H414"/>
    <mergeCell ref="I422:I423"/>
    <mergeCell ref="J422:J423"/>
    <mergeCell ref="K422:K423"/>
    <mergeCell ref="B424:B425"/>
    <mergeCell ref="D424:D425"/>
    <mergeCell ref="E424:E425"/>
    <mergeCell ref="F424:F425"/>
    <mergeCell ref="G424:G425"/>
    <mergeCell ref="H424:H425"/>
    <mergeCell ref="I424:I425"/>
    <mergeCell ref="H420:H421"/>
    <mergeCell ref="I420:I421"/>
    <mergeCell ref="J420:J421"/>
    <mergeCell ref="K420:K421"/>
    <mergeCell ref="B422:B423"/>
    <mergeCell ref="D422:D423"/>
    <mergeCell ref="E422:E423"/>
    <mergeCell ref="F422:F423"/>
    <mergeCell ref="G422:G423"/>
    <mergeCell ref="H422:H423"/>
    <mergeCell ref="J424:J425"/>
    <mergeCell ref="K424:K425"/>
    <mergeCell ref="B426:B427"/>
    <mergeCell ref="D426:D427"/>
    <mergeCell ref="E426:E427"/>
    <mergeCell ref="F426:F427"/>
    <mergeCell ref="G426:G427"/>
    <mergeCell ref="H426:H427"/>
    <mergeCell ref="I426:I427"/>
    <mergeCell ref="J426:J427"/>
    <mergeCell ref="I440:I441"/>
    <mergeCell ref="J440:J441"/>
    <mergeCell ref="A442:H442"/>
    <mergeCell ref="A443:H443"/>
    <mergeCell ref="A444:H444"/>
    <mergeCell ref="I436:I437"/>
    <mergeCell ref="J436:J437"/>
    <mergeCell ref="A440:A441"/>
    <mergeCell ref="B440:B441"/>
    <mergeCell ref="D440:D441"/>
    <mergeCell ref="E440:E441"/>
    <mergeCell ref="F440:F441"/>
    <mergeCell ref="G440:G441"/>
    <mergeCell ref="H440:H441"/>
    <mergeCell ref="B436:B437"/>
    <mergeCell ref="D436:D437"/>
    <mergeCell ref="E436:E437"/>
    <mergeCell ref="F436:F437"/>
    <mergeCell ref="G436:G437"/>
    <mergeCell ref="H436:H437"/>
    <mergeCell ref="A438:A439"/>
    <mergeCell ref="B438:B439"/>
    <mergeCell ref="D438:D439"/>
    <mergeCell ref="E438:E439"/>
    <mergeCell ref="H438:H439"/>
    <mergeCell ref="I438:I439"/>
    <mergeCell ref="J438:J439"/>
    <mergeCell ref="H447:H448"/>
    <mergeCell ref="I447:I448"/>
    <mergeCell ref="J447:J448"/>
    <mergeCell ref="K447:K448"/>
    <mergeCell ref="B449:B450"/>
    <mergeCell ref="C449:C450"/>
    <mergeCell ref="D449:D450"/>
    <mergeCell ref="E449:E450"/>
    <mergeCell ref="F449:F450"/>
    <mergeCell ref="G449:G450"/>
    <mergeCell ref="H445:H446"/>
    <mergeCell ref="I445:I446"/>
    <mergeCell ref="J445:J446"/>
    <mergeCell ref="K445:K446"/>
    <mergeCell ref="B447:B448"/>
    <mergeCell ref="C447:C448"/>
    <mergeCell ref="D447:D448"/>
    <mergeCell ref="E447:E448"/>
    <mergeCell ref="F447:F448"/>
    <mergeCell ref="G447:G448"/>
    <mergeCell ref="B445:B446"/>
    <mergeCell ref="C445:C446"/>
    <mergeCell ref="D445:D446"/>
    <mergeCell ref="E445:E446"/>
    <mergeCell ref="F445:F446"/>
    <mergeCell ref="G445:G446"/>
    <mergeCell ref="G438:G439"/>
    <mergeCell ref="H451:H452"/>
    <mergeCell ref="I451:I452"/>
    <mergeCell ref="J451:J452"/>
    <mergeCell ref="K451:K452"/>
    <mergeCell ref="B453:B454"/>
    <mergeCell ref="C453:C454"/>
    <mergeCell ref="D453:D454"/>
    <mergeCell ref="E453:E454"/>
    <mergeCell ref="F453:F454"/>
    <mergeCell ref="G453:G454"/>
    <mergeCell ref="H449:H450"/>
    <mergeCell ref="I449:I450"/>
    <mergeCell ref="J449:J450"/>
    <mergeCell ref="K449:K450"/>
    <mergeCell ref="B451:B452"/>
    <mergeCell ref="C451:C452"/>
    <mergeCell ref="D451:D452"/>
    <mergeCell ref="E451:E452"/>
    <mergeCell ref="F451:F452"/>
    <mergeCell ref="G451:G452"/>
    <mergeCell ref="A461:H461"/>
    <mergeCell ref="B464:B465"/>
    <mergeCell ref="C464:C465"/>
    <mergeCell ref="D464:D465"/>
    <mergeCell ref="E464:E465"/>
    <mergeCell ref="F464:F465"/>
    <mergeCell ref="G464:G465"/>
    <mergeCell ref="H464:H465"/>
    <mergeCell ref="H457:H458"/>
    <mergeCell ref="I457:I458"/>
    <mergeCell ref="J457:J458"/>
    <mergeCell ref="A459:H459"/>
    <mergeCell ref="A460:H460"/>
    <mergeCell ref="H453:H454"/>
    <mergeCell ref="I453:I454"/>
    <mergeCell ref="J453:J454"/>
    <mergeCell ref="B457:B458"/>
    <mergeCell ref="C457:C458"/>
    <mergeCell ref="D457:D458"/>
    <mergeCell ref="E457:E458"/>
    <mergeCell ref="F457:F458"/>
    <mergeCell ref="G457:G458"/>
    <mergeCell ref="H468:H469"/>
    <mergeCell ref="I468:I469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B468:B469"/>
    <mergeCell ref="C468:C469"/>
    <mergeCell ref="D468:D469"/>
    <mergeCell ref="E468:E469"/>
    <mergeCell ref="F468:F469"/>
    <mergeCell ref="G468:G469"/>
    <mergeCell ref="I464:I465"/>
    <mergeCell ref="B466:B467"/>
    <mergeCell ref="C466:C467"/>
    <mergeCell ref="D466:D467"/>
    <mergeCell ref="E466:E467"/>
    <mergeCell ref="F466:F467"/>
    <mergeCell ref="G466:G467"/>
    <mergeCell ref="H466:H467"/>
    <mergeCell ref="I466:I467"/>
    <mergeCell ref="G477:G478"/>
    <mergeCell ref="H477:H478"/>
    <mergeCell ref="I477:I478"/>
    <mergeCell ref="J477:J478"/>
    <mergeCell ref="K477:K478"/>
    <mergeCell ref="B479:B480"/>
    <mergeCell ref="C479:C480"/>
    <mergeCell ref="D479:D480"/>
    <mergeCell ref="E479:E480"/>
    <mergeCell ref="F479:F480"/>
    <mergeCell ref="H472:H473"/>
    <mergeCell ref="I472:I473"/>
    <mergeCell ref="A474:H474"/>
    <mergeCell ref="A475:H475"/>
    <mergeCell ref="A476:H476"/>
    <mergeCell ref="B477:B478"/>
    <mergeCell ref="C477:C478"/>
    <mergeCell ref="D477:D478"/>
    <mergeCell ref="E477:E478"/>
    <mergeCell ref="F477:F478"/>
    <mergeCell ref="B472:B473"/>
    <mergeCell ref="C472:C473"/>
    <mergeCell ref="D472:D473"/>
    <mergeCell ref="E472:E473"/>
    <mergeCell ref="F472:F473"/>
    <mergeCell ref="G472:G473"/>
    <mergeCell ref="G483:G484"/>
    <mergeCell ref="H483:H484"/>
    <mergeCell ref="I483:I484"/>
    <mergeCell ref="J483:J484"/>
    <mergeCell ref="K483:K484"/>
    <mergeCell ref="A485:H485"/>
    <mergeCell ref="G481:G482"/>
    <mergeCell ref="H481:H482"/>
    <mergeCell ref="I481:I482"/>
    <mergeCell ref="J481:J482"/>
    <mergeCell ref="K481:K482"/>
    <mergeCell ref="B483:B484"/>
    <mergeCell ref="C483:C484"/>
    <mergeCell ref="D483:D484"/>
    <mergeCell ref="E483:E484"/>
    <mergeCell ref="F483:F484"/>
    <mergeCell ref="G479:G480"/>
    <mergeCell ref="H479:H480"/>
    <mergeCell ref="I479:I480"/>
    <mergeCell ref="J479:J480"/>
    <mergeCell ref="K479:K480"/>
    <mergeCell ref="B481:B482"/>
    <mergeCell ref="C481:C482"/>
    <mergeCell ref="D481:D482"/>
    <mergeCell ref="E481:E482"/>
    <mergeCell ref="F481:F482"/>
    <mergeCell ref="I488:I489"/>
    <mergeCell ref="J488:J489"/>
    <mergeCell ref="K488:K489"/>
    <mergeCell ref="B490:B491"/>
    <mergeCell ref="C490:C491"/>
    <mergeCell ref="D490:D491"/>
    <mergeCell ref="E490:E491"/>
    <mergeCell ref="F490:F491"/>
    <mergeCell ref="G490:G491"/>
    <mergeCell ref="H490:H491"/>
    <mergeCell ref="A486:H486"/>
    <mergeCell ref="A487:H487"/>
    <mergeCell ref="B488:B489"/>
    <mergeCell ref="C488:C489"/>
    <mergeCell ref="D488:D489"/>
    <mergeCell ref="E488:E489"/>
    <mergeCell ref="F488:F489"/>
    <mergeCell ref="G488:G489"/>
    <mergeCell ref="H488:H489"/>
    <mergeCell ref="I492:I493"/>
    <mergeCell ref="J492:J493"/>
    <mergeCell ref="K492:K493"/>
    <mergeCell ref="B494:B495"/>
    <mergeCell ref="C494:C495"/>
    <mergeCell ref="D494:D495"/>
    <mergeCell ref="E494:E495"/>
    <mergeCell ref="F494:F495"/>
    <mergeCell ref="G494:G495"/>
    <mergeCell ref="H494:H495"/>
    <mergeCell ref="I490:I491"/>
    <mergeCell ref="J490:J491"/>
    <mergeCell ref="K490:K491"/>
    <mergeCell ref="B492:B493"/>
    <mergeCell ref="C492:C493"/>
    <mergeCell ref="D492:D493"/>
    <mergeCell ref="E492:E493"/>
    <mergeCell ref="F492:F493"/>
    <mergeCell ref="G492:G493"/>
    <mergeCell ref="H492:H493"/>
    <mergeCell ref="I496:I497"/>
    <mergeCell ref="J496:J497"/>
    <mergeCell ref="K496:K497"/>
    <mergeCell ref="B498:B499"/>
    <mergeCell ref="C498:C499"/>
    <mergeCell ref="D498:D499"/>
    <mergeCell ref="E498:E499"/>
    <mergeCell ref="F498:F499"/>
    <mergeCell ref="G498:G499"/>
    <mergeCell ref="H498:H499"/>
    <mergeCell ref="I494:I495"/>
    <mergeCell ref="J494:J495"/>
    <mergeCell ref="K494:K495"/>
    <mergeCell ref="B496:B497"/>
    <mergeCell ref="C496:C497"/>
    <mergeCell ref="D496:D497"/>
    <mergeCell ref="E496:E497"/>
    <mergeCell ref="F496:F497"/>
    <mergeCell ref="G496:G497"/>
    <mergeCell ref="H496:H497"/>
    <mergeCell ref="H503:H504"/>
    <mergeCell ref="I503:I504"/>
    <mergeCell ref="J503:J504"/>
    <mergeCell ref="K503:K504"/>
    <mergeCell ref="B505:B506"/>
    <mergeCell ref="C505:C506"/>
    <mergeCell ref="D505:D506"/>
    <mergeCell ref="E505:E506"/>
    <mergeCell ref="F505:F506"/>
    <mergeCell ref="G505:G506"/>
    <mergeCell ref="B503:B504"/>
    <mergeCell ref="C503:C504"/>
    <mergeCell ref="D503:D504"/>
    <mergeCell ref="E503:E504"/>
    <mergeCell ref="F503:F504"/>
    <mergeCell ref="G503:G504"/>
    <mergeCell ref="I498:I499"/>
    <mergeCell ref="J498:J499"/>
    <mergeCell ref="K498:K499"/>
    <mergeCell ref="A500:H500"/>
    <mergeCell ref="A501:H501"/>
    <mergeCell ref="A502:H502"/>
    <mergeCell ref="A511:H511"/>
    <mergeCell ref="B512:B513"/>
    <mergeCell ref="D512:D513"/>
    <mergeCell ref="E512:E513"/>
    <mergeCell ref="F512:F513"/>
    <mergeCell ref="G512:G513"/>
    <mergeCell ref="H512:H513"/>
    <mergeCell ref="H507:H508"/>
    <mergeCell ref="I507:I508"/>
    <mergeCell ref="J507:J508"/>
    <mergeCell ref="K507:K508"/>
    <mergeCell ref="A509:H509"/>
    <mergeCell ref="A510:H510"/>
    <mergeCell ref="H505:H506"/>
    <mergeCell ref="I505:I506"/>
    <mergeCell ref="J505:J506"/>
    <mergeCell ref="K505:K506"/>
    <mergeCell ref="B507:B508"/>
    <mergeCell ref="C507:C508"/>
    <mergeCell ref="D507:D508"/>
    <mergeCell ref="E507:E508"/>
    <mergeCell ref="F507:F508"/>
    <mergeCell ref="G507:G508"/>
    <mergeCell ref="I516:I517"/>
    <mergeCell ref="B518:B519"/>
    <mergeCell ref="D518:D519"/>
    <mergeCell ref="E518:E519"/>
    <mergeCell ref="F518:F519"/>
    <mergeCell ref="G518:G519"/>
    <mergeCell ref="H518:H519"/>
    <mergeCell ref="I518:I519"/>
    <mergeCell ref="B516:B517"/>
    <mergeCell ref="D516:D517"/>
    <mergeCell ref="E516:E517"/>
    <mergeCell ref="F516:F517"/>
    <mergeCell ref="G516:G517"/>
    <mergeCell ref="H516:H517"/>
    <mergeCell ref="I512:I513"/>
    <mergeCell ref="B514:B515"/>
    <mergeCell ref="D514:D515"/>
    <mergeCell ref="E514:E515"/>
    <mergeCell ref="F514:F515"/>
    <mergeCell ref="G514:G515"/>
    <mergeCell ref="H514:H515"/>
    <mergeCell ref="I514:I515"/>
    <mergeCell ref="J522:J523"/>
    <mergeCell ref="K522:K523"/>
    <mergeCell ref="B524:B525"/>
    <mergeCell ref="D524:D525"/>
    <mergeCell ref="E524:E525"/>
    <mergeCell ref="F524:F525"/>
    <mergeCell ref="G524:G525"/>
    <mergeCell ref="H524:H525"/>
    <mergeCell ref="I524:I525"/>
    <mergeCell ref="I520:I521"/>
    <mergeCell ref="J520:J521"/>
    <mergeCell ref="K520:K521"/>
    <mergeCell ref="B522:B523"/>
    <mergeCell ref="D522:D523"/>
    <mergeCell ref="E522:E523"/>
    <mergeCell ref="F522:F523"/>
    <mergeCell ref="G522:G523"/>
    <mergeCell ref="H522:H523"/>
    <mergeCell ref="I522:I523"/>
    <mergeCell ref="B520:B521"/>
    <mergeCell ref="D520:D521"/>
    <mergeCell ref="E520:E521"/>
    <mergeCell ref="F520:F521"/>
    <mergeCell ref="G520:G521"/>
    <mergeCell ref="H520:H521"/>
    <mergeCell ref="I531:I532"/>
    <mergeCell ref="B533:B534"/>
    <mergeCell ref="D533:D534"/>
    <mergeCell ref="E533:E534"/>
    <mergeCell ref="F533:F534"/>
    <mergeCell ref="G533:G534"/>
    <mergeCell ref="H533:H534"/>
    <mergeCell ref="I533:I534"/>
    <mergeCell ref="I526:I527"/>
    <mergeCell ref="A528:H528"/>
    <mergeCell ref="A529:H529"/>
    <mergeCell ref="A530:H530"/>
    <mergeCell ref="B531:B532"/>
    <mergeCell ref="D531:D532"/>
    <mergeCell ref="E531:E532"/>
    <mergeCell ref="F531:F532"/>
    <mergeCell ref="G531:G532"/>
    <mergeCell ref="H531:H532"/>
    <mergeCell ref="B526:B527"/>
    <mergeCell ref="D526:D527"/>
    <mergeCell ref="E526:E527"/>
    <mergeCell ref="F526:F527"/>
    <mergeCell ref="G526:G527"/>
    <mergeCell ref="H526:H527"/>
    <mergeCell ref="I539:I540"/>
    <mergeCell ref="A541:H541"/>
    <mergeCell ref="A542:H542"/>
    <mergeCell ref="A543:H543"/>
    <mergeCell ref="B544:B545"/>
    <mergeCell ref="D544:D545"/>
    <mergeCell ref="E544:E545"/>
    <mergeCell ref="F544:F545"/>
    <mergeCell ref="G544:G545"/>
    <mergeCell ref="H544:H545"/>
    <mergeCell ref="B539:B540"/>
    <mergeCell ref="D539:D540"/>
    <mergeCell ref="E539:E540"/>
    <mergeCell ref="F539:F540"/>
    <mergeCell ref="G539:G540"/>
    <mergeCell ref="H539:H540"/>
    <mergeCell ref="I535:I536"/>
    <mergeCell ref="B537:B538"/>
    <mergeCell ref="D537:D538"/>
    <mergeCell ref="E537:E538"/>
    <mergeCell ref="F537:F538"/>
    <mergeCell ref="G537:G538"/>
    <mergeCell ref="H537:H538"/>
    <mergeCell ref="I537:I538"/>
    <mergeCell ref="B535:B536"/>
    <mergeCell ref="D535:D536"/>
    <mergeCell ref="E535:E536"/>
    <mergeCell ref="F535:F536"/>
    <mergeCell ref="G535:G536"/>
    <mergeCell ref="H535:H536"/>
    <mergeCell ref="I548:I549"/>
    <mergeCell ref="B550:B551"/>
    <mergeCell ref="D550:D551"/>
    <mergeCell ref="E550:E551"/>
    <mergeCell ref="F550:F551"/>
    <mergeCell ref="G550:G551"/>
    <mergeCell ref="H550:H551"/>
    <mergeCell ref="I550:I551"/>
    <mergeCell ref="B548:B549"/>
    <mergeCell ref="D548:D549"/>
    <mergeCell ref="E548:E549"/>
    <mergeCell ref="F548:F549"/>
    <mergeCell ref="G548:G549"/>
    <mergeCell ref="H548:H549"/>
    <mergeCell ref="I544:I545"/>
    <mergeCell ref="J544:J545"/>
    <mergeCell ref="K544:K545"/>
    <mergeCell ref="B546:B547"/>
    <mergeCell ref="D546:D547"/>
    <mergeCell ref="E546:E547"/>
    <mergeCell ref="F546:F547"/>
    <mergeCell ref="G546:G547"/>
    <mergeCell ref="H546:H547"/>
    <mergeCell ref="I546:I547"/>
    <mergeCell ref="K546:K547"/>
    <mergeCell ref="I554:I555"/>
    <mergeCell ref="B556:B557"/>
    <mergeCell ref="D556:D557"/>
    <mergeCell ref="E556:E557"/>
    <mergeCell ref="F556:F557"/>
    <mergeCell ref="G556:G557"/>
    <mergeCell ref="H556:H557"/>
    <mergeCell ref="I556:I557"/>
    <mergeCell ref="B554:B555"/>
    <mergeCell ref="D554:D555"/>
    <mergeCell ref="E554:E555"/>
    <mergeCell ref="F554:F555"/>
    <mergeCell ref="G554:G555"/>
    <mergeCell ref="H554:H555"/>
    <mergeCell ref="J550:J551"/>
    <mergeCell ref="K550:K551"/>
    <mergeCell ref="B552:B553"/>
    <mergeCell ref="D552:D553"/>
    <mergeCell ref="E552:E553"/>
    <mergeCell ref="F552:F553"/>
    <mergeCell ref="G552:G553"/>
    <mergeCell ref="H552:H553"/>
    <mergeCell ref="I552:I553"/>
    <mergeCell ref="J556:J557"/>
    <mergeCell ref="I562:I563"/>
    <mergeCell ref="J562:J563"/>
    <mergeCell ref="K562:K563"/>
    <mergeCell ref="B564:B565"/>
    <mergeCell ref="D564:D565"/>
    <mergeCell ref="E564:E565"/>
    <mergeCell ref="F564:F565"/>
    <mergeCell ref="G564:G565"/>
    <mergeCell ref="H564:H565"/>
    <mergeCell ref="I564:I565"/>
    <mergeCell ref="B562:B563"/>
    <mergeCell ref="D562:D563"/>
    <mergeCell ref="E562:E563"/>
    <mergeCell ref="F562:F563"/>
    <mergeCell ref="G562:G563"/>
    <mergeCell ref="H562:H563"/>
    <mergeCell ref="I558:I559"/>
    <mergeCell ref="B560:B561"/>
    <mergeCell ref="D560:D561"/>
    <mergeCell ref="E560:E561"/>
    <mergeCell ref="F560:F561"/>
    <mergeCell ref="G560:G561"/>
    <mergeCell ref="H560:H561"/>
    <mergeCell ref="I560:I561"/>
    <mergeCell ref="B558:B559"/>
    <mergeCell ref="D558:D559"/>
    <mergeCell ref="E558:E559"/>
    <mergeCell ref="F558:F559"/>
    <mergeCell ref="G558:G559"/>
    <mergeCell ref="H558:H559"/>
    <mergeCell ref="I568:I569"/>
    <mergeCell ref="B570:B571"/>
    <mergeCell ref="D570:D571"/>
    <mergeCell ref="E570:E571"/>
    <mergeCell ref="F570:F571"/>
    <mergeCell ref="G570:G571"/>
    <mergeCell ref="H570:H571"/>
    <mergeCell ref="I570:I571"/>
    <mergeCell ref="B568:B569"/>
    <mergeCell ref="D568:D569"/>
    <mergeCell ref="E568:E569"/>
    <mergeCell ref="F568:F569"/>
    <mergeCell ref="G568:G569"/>
    <mergeCell ref="H568:H569"/>
    <mergeCell ref="J564:J565"/>
    <mergeCell ref="K564:K565"/>
    <mergeCell ref="B566:B567"/>
    <mergeCell ref="D566:D567"/>
    <mergeCell ref="E566:E567"/>
    <mergeCell ref="F566:F567"/>
    <mergeCell ref="G566:G567"/>
    <mergeCell ref="H566:H567"/>
    <mergeCell ref="I566:I567"/>
    <mergeCell ref="J566:J567"/>
    <mergeCell ref="J570:J571"/>
    <mergeCell ref="J568:J569"/>
    <mergeCell ref="I576:I577"/>
    <mergeCell ref="J576:J577"/>
    <mergeCell ref="K576:K577"/>
    <mergeCell ref="B578:B579"/>
    <mergeCell ref="D578:D579"/>
    <mergeCell ref="E578:E579"/>
    <mergeCell ref="F578:F579"/>
    <mergeCell ref="G578:G579"/>
    <mergeCell ref="H578:H579"/>
    <mergeCell ref="I578:I579"/>
    <mergeCell ref="B576:B577"/>
    <mergeCell ref="D576:D577"/>
    <mergeCell ref="E576:E577"/>
    <mergeCell ref="F576:F577"/>
    <mergeCell ref="G576:G577"/>
    <mergeCell ref="H576:H577"/>
    <mergeCell ref="I572:I573"/>
    <mergeCell ref="J572:J573"/>
    <mergeCell ref="K572:K573"/>
    <mergeCell ref="B574:B575"/>
    <mergeCell ref="D574:D575"/>
    <mergeCell ref="E574:E575"/>
    <mergeCell ref="F574:F575"/>
    <mergeCell ref="G574:G575"/>
    <mergeCell ref="H574:H575"/>
    <mergeCell ref="I574:I575"/>
    <mergeCell ref="B572:B573"/>
    <mergeCell ref="D572:D573"/>
    <mergeCell ref="E572:E573"/>
    <mergeCell ref="F572:F573"/>
    <mergeCell ref="G572:G573"/>
    <mergeCell ref="H572:H573"/>
    <mergeCell ref="I582:I583"/>
    <mergeCell ref="B584:B585"/>
    <mergeCell ref="D584:D585"/>
    <mergeCell ref="E584:E585"/>
    <mergeCell ref="F584:F585"/>
    <mergeCell ref="G584:G585"/>
    <mergeCell ref="H584:H585"/>
    <mergeCell ref="I584:I585"/>
    <mergeCell ref="B582:B583"/>
    <mergeCell ref="D582:D583"/>
    <mergeCell ref="E582:E583"/>
    <mergeCell ref="F582:F583"/>
    <mergeCell ref="G582:G583"/>
    <mergeCell ref="H582:H583"/>
    <mergeCell ref="J578:J579"/>
    <mergeCell ref="K578:K579"/>
    <mergeCell ref="B580:B581"/>
    <mergeCell ref="D580:D581"/>
    <mergeCell ref="E580:E581"/>
    <mergeCell ref="F580:F581"/>
    <mergeCell ref="G580:G581"/>
    <mergeCell ref="H580:H581"/>
    <mergeCell ref="I580:I581"/>
    <mergeCell ref="H594:H595"/>
    <mergeCell ref="I594:I595"/>
    <mergeCell ref="J594:J595"/>
    <mergeCell ref="K594:K595"/>
    <mergeCell ref="B596:B597"/>
    <mergeCell ref="D596:D597"/>
    <mergeCell ref="F596:F597"/>
    <mergeCell ref="J596:J597"/>
    <mergeCell ref="K596:K597"/>
    <mergeCell ref="I586:I587"/>
    <mergeCell ref="A588:H588"/>
    <mergeCell ref="A589:H589"/>
    <mergeCell ref="A590:H590"/>
    <mergeCell ref="A592:G593"/>
    <mergeCell ref="B594:B595"/>
    <mergeCell ref="D594:D595"/>
    <mergeCell ref="E594:E595"/>
    <mergeCell ref="F594:F595"/>
    <mergeCell ref="G594:G595"/>
    <mergeCell ref="B586:B587"/>
    <mergeCell ref="D586:D587"/>
    <mergeCell ref="E586:E587"/>
    <mergeCell ref="F586:F587"/>
    <mergeCell ref="G586:G587"/>
    <mergeCell ref="H586:H587"/>
    <mergeCell ref="I596:I597"/>
    <mergeCell ref="H600:H601"/>
    <mergeCell ref="J600:J601"/>
    <mergeCell ref="K600:K601"/>
    <mergeCell ref="B602:B603"/>
    <mergeCell ref="D602:D603"/>
    <mergeCell ref="F602:F603"/>
    <mergeCell ref="J602:J603"/>
    <mergeCell ref="K602:K603"/>
    <mergeCell ref="B598:B599"/>
    <mergeCell ref="D598:D599"/>
    <mergeCell ref="F598:F599"/>
    <mergeCell ref="J598:J599"/>
    <mergeCell ref="K598:K599"/>
    <mergeCell ref="B600:B601"/>
    <mergeCell ref="D600:D601"/>
    <mergeCell ref="E600:E601"/>
    <mergeCell ref="F600:F601"/>
    <mergeCell ref="G600:G601"/>
    <mergeCell ref="I600:I601"/>
    <mergeCell ref="I598:I599"/>
    <mergeCell ref="I602:I603"/>
    <mergeCell ref="A613:H613"/>
    <mergeCell ref="A614:H614"/>
    <mergeCell ref="A618:H618"/>
    <mergeCell ref="K6:K7"/>
    <mergeCell ref="I20:I21"/>
    <mergeCell ref="I34:I35"/>
    <mergeCell ref="I32:I33"/>
    <mergeCell ref="L10:L13"/>
    <mergeCell ref="L14:L16"/>
    <mergeCell ref="H608:H609"/>
    <mergeCell ref="J608:J609"/>
    <mergeCell ref="K608:K609"/>
    <mergeCell ref="A610:H610"/>
    <mergeCell ref="A611:H611"/>
    <mergeCell ref="A612:H612"/>
    <mergeCell ref="A608:A609"/>
    <mergeCell ref="B608:B609"/>
    <mergeCell ref="D608:D609"/>
    <mergeCell ref="E608:E609"/>
    <mergeCell ref="F608:F609"/>
    <mergeCell ref="G608:G609"/>
    <mergeCell ref="B604:B605"/>
    <mergeCell ref="D604:D605"/>
    <mergeCell ref="F604:F605"/>
    <mergeCell ref="J604:J605"/>
    <mergeCell ref="K604:K605"/>
    <mergeCell ref="B606:B607"/>
    <mergeCell ref="D606:D607"/>
    <mergeCell ref="F606:F607"/>
    <mergeCell ref="J606:J607"/>
    <mergeCell ref="K606:K607"/>
    <mergeCell ref="L69:L70"/>
    <mergeCell ref="L71:L72"/>
    <mergeCell ref="L73:L74"/>
    <mergeCell ref="L75:L76"/>
    <mergeCell ref="L77:L78"/>
    <mergeCell ref="L79:L80"/>
    <mergeCell ref="K9:L9"/>
    <mergeCell ref="K58:L58"/>
    <mergeCell ref="L67:L68"/>
    <mergeCell ref="L47:L48"/>
    <mergeCell ref="L49:L50"/>
    <mergeCell ref="L51:L52"/>
    <mergeCell ref="L53:L54"/>
    <mergeCell ref="L34:L35"/>
    <mergeCell ref="L36:L37"/>
    <mergeCell ref="L38:L39"/>
    <mergeCell ref="L40:L41"/>
    <mergeCell ref="L42:L43"/>
    <mergeCell ref="L44:L46"/>
    <mergeCell ref="L17:L19"/>
    <mergeCell ref="L20:L21"/>
    <mergeCell ref="L22:L23"/>
    <mergeCell ref="L24:L26"/>
    <mergeCell ref="L27:L28"/>
    <mergeCell ref="L32:L33"/>
    <mergeCell ref="K71:K72"/>
    <mergeCell ref="K61:K62"/>
    <mergeCell ref="K22:K23"/>
    <mergeCell ref="K47:K48"/>
    <mergeCell ref="L166:L167"/>
    <mergeCell ref="L168:L169"/>
    <mergeCell ref="L172:L173"/>
    <mergeCell ref="L170:L171"/>
    <mergeCell ref="L59:L66"/>
    <mergeCell ref="K177:L177"/>
    <mergeCell ref="L144:L145"/>
    <mergeCell ref="L146:L147"/>
    <mergeCell ref="L148:L149"/>
    <mergeCell ref="L154:L155"/>
    <mergeCell ref="L156:L157"/>
    <mergeCell ref="L164:L165"/>
    <mergeCell ref="L130:L131"/>
    <mergeCell ref="L132:L133"/>
    <mergeCell ref="L134:L135"/>
    <mergeCell ref="L136:L138"/>
    <mergeCell ref="L139:L140"/>
    <mergeCell ref="L141:L143"/>
    <mergeCell ref="L114:L115"/>
    <mergeCell ref="L116:L117"/>
    <mergeCell ref="L118:L119"/>
    <mergeCell ref="L120:L122"/>
    <mergeCell ref="L123:L124"/>
    <mergeCell ref="L125:L129"/>
    <mergeCell ref="L96:L103"/>
    <mergeCell ref="L104:L107"/>
    <mergeCell ref="L108:L111"/>
    <mergeCell ref="L112:L113"/>
    <mergeCell ref="L81:L85"/>
    <mergeCell ref="L86:L89"/>
    <mergeCell ref="L90:L93"/>
    <mergeCell ref="L94:L95"/>
    <mergeCell ref="J208:J210"/>
    <mergeCell ref="K208:K210"/>
    <mergeCell ref="J205:J207"/>
    <mergeCell ref="K205:K207"/>
    <mergeCell ref="B208:B210"/>
    <mergeCell ref="L243:L244"/>
    <mergeCell ref="K245:K246"/>
    <mergeCell ref="L245:L246"/>
    <mergeCell ref="L178:L180"/>
    <mergeCell ref="L182:L183"/>
    <mergeCell ref="L187:L188"/>
    <mergeCell ref="L189:L192"/>
    <mergeCell ref="L193:L196"/>
    <mergeCell ref="L201:L202"/>
    <mergeCell ref="J243:J244"/>
    <mergeCell ref="K243:K244"/>
    <mergeCell ref="B245:B246"/>
    <mergeCell ref="D245:D246"/>
    <mergeCell ref="E245:E246"/>
    <mergeCell ref="F245:F246"/>
    <mergeCell ref="G245:G246"/>
    <mergeCell ref="H245:H246"/>
    <mergeCell ref="I245:I246"/>
    <mergeCell ref="J241:J242"/>
    <mergeCell ref="K241:K242"/>
    <mergeCell ref="B243:B244"/>
    <mergeCell ref="C243:C244"/>
    <mergeCell ref="D243:D244"/>
    <mergeCell ref="E243:E244"/>
    <mergeCell ref="F243:F244"/>
    <mergeCell ref="G243:G244"/>
    <mergeCell ref="H243:H244"/>
    <mergeCell ref="I259:I260"/>
    <mergeCell ref="B259:B260"/>
    <mergeCell ref="D259:D260"/>
    <mergeCell ref="E259:E260"/>
    <mergeCell ref="F259:F260"/>
    <mergeCell ref="G259:G260"/>
    <mergeCell ref="H259:H260"/>
    <mergeCell ref="I253:I254"/>
    <mergeCell ref="B255:B256"/>
    <mergeCell ref="D255:D256"/>
    <mergeCell ref="E255:E256"/>
    <mergeCell ref="F255:F256"/>
    <mergeCell ref="J203:J204"/>
    <mergeCell ref="K203:K204"/>
    <mergeCell ref="B205:B207"/>
    <mergeCell ref="L249:L252"/>
    <mergeCell ref="L253:L254"/>
    <mergeCell ref="L255:L256"/>
    <mergeCell ref="L259:L260"/>
    <mergeCell ref="B203:B204"/>
    <mergeCell ref="D203:D204"/>
    <mergeCell ref="E203:E204"/>
    <mergeCell ref="F203:F204"/>
    <mergeCell ref="G203:G204"/>
    <mergeCell ref="E253:E254"/>
    <mergeCell ref="K247:K248"/>
    <mergeCell ref="L247:L248"/>
    <mergeCell ref="B251:B252"/>
    <mergeCell ref="D251:D252"/>
    <mergeCell ref="E251:E252"/>
    <mergeCell ref="F251:F252"/>
    <mergeCell ref="G251:G252"/>
    <mergeCell ref="L270:L279"/>
    <mergeCell ref="L286:L289"/>
    <mergeCell ref="L290:L291"/>
    <mergeCell ref="L294:L299"/>
    <mergeCell ref="L302:L303"/>
    <mergeCell ref="L304:L305"/>
    <mergeCell ref="K426:K427"/>
    <mergeCell ref="K409:K410"/>
    <mergeCell ref="K274:K275"/>
    <mergeCell ref="L211:L214"/>
    <mergeCell ref="L215:L216"/>
    <mergeCell ref="L217:L222"/>
    <mergeCell ref="L223:L224"/>
    <mergeCell ref="L229:L230"/>
    <mergeCell ref="L231:L232"/>
    <mergeCell ref="L241:L242"/>
    <mergeCell ref="L233:L234"/>
    <mergeCell ref="L235:L236"/>
    <mergeCell ref="K223:K224"/>
    <mergeCell ref="L261:L262"/>
    <mergeCell ref="L546:L547"/>
    <mergeCell ref="L477:L484"/>
    <mergeCell ref="L488:L499"/>
    <mergeCell ref="L503:L508"/>
    <mergeCell ref="L420:L429"/>
    <mergeCell ref="L436:L441"/>
    <mergeCell ref="L453:L458"/>
    <mergeCell ref="L462:L463"/>
    <mergeCell ref="L333:L339"/>
    <mergeCell ref="L347:L358"/>
    <mergeCell ref="L362:L375"/>
    <mergeCell ref="L379:L390"/>
    <mergeCell ref="L394:L401"/>
    <mergeCell ref="L405:L416"/>
    <mergeCell ref="L341:L343"/>
    <mergeCell ref="L430:L435"/>
    <mergeCell ref="L307:L314"/>
    <mergeCell ref="L318:L319"/>
    <mergeCell ref="L322:L323"/>
    <mergeCell ref="L324:L325"/>
    <mergeCell ref="L326:L327"/>
    <mergeCell ref="K331:L332"/>
    <mergeCell ref="J326:J327"/>
    <mergeCell ref="J187:J188"/>
    <mergeCell ref="J189:J190"/>
    <mergeCell ref="J191:J192"/>
    <mergeCell ref="J261:J262"/>
    <mergeCell ref="L594:L595"/>
    <mergeCell ref="L596:L599"/>
    <mergeCell ref="L602:L607"/>
    <mergeCell ref="L1:M1"/>
    <mergeCell ref="L2:M2"/>
    <mergeCell ref="L3:M3"/>
    <mergeCell ref="L4:M4"/>
    <mergeCell ref="L5:M5"/>
    <mergeCell ref="L6:M7"/>
    <mergeCell ref="L8:M8"/>
    <mergeCell ref="L570:L573"/>
    <mergeCell ref="L574:L575"/>
    <mergeCell ref="L576:L577"/>
    <mergeCell ref="L578:L579"/>
    <mergeCell ref="L580:L583"/>
    <mergeCell ref="L584:L587"/>
    <mergeCell ref="L550:L551"/>
    <mergeCell ref="L552:L555"/>
    <mergeCell ref="L556:L557"/>
    <mergeCell ref="L558:L561"/>
    <mergeCell ref="L562:L565"/>
    <mergeCell ref="L566:L569"/>
    <mergeCell ref="L512:L515"/>
    <mergeCell ref="L516:L523"/>
    <mergeCell ref="L524:L527"/>
    <mergeCell ref="L531:L540"/>
    <mergeCell ref="L544:L545"/>
  </mergeCells>
  <hyperlinks>
    <hyperlink ref="L2" location="'Блискавкозахист FS'!A9" display="Злучники" xr:uid="{17F0EE2E-A221-44F1-AF98-0E174BDB5423}"/>
    <hyperlink ref="L3" location="'Блискавкозахист FS'!A61" display="Тримачі" xr:uid="{522FE053-DC5D-430B-8626-C1C20D72571C}"/>
    <hyperlink ref="L4" location="'Блискавкозахист FS'!A181" display="Інші комплектуючі" xr:uid="{972A08EA-5DE9-4134-A73F-AD9182BC7FEB}"/>
    <hyperlink ref="L5" location="'Блискавкозахист FS'!A254" display="Уземлення" xr:uid="{57A91D14-1A5E-4F80-9BAA-DBEAADED276D}"/>
    <hyperlink ref="L6" location="'Блискавкозахист FS'!A317" display="Блискавкоприймачі" xr:uid="{CE41F65C-507C-441C-9E3C-E64D7EFE445C}"/>
    <hyperlink ref="L8" location="'Блискавкозахист FS'!A569" display="Провідники" xr:uid="{93D7AEDA-7277-478D-A490-433601349F4D}"/>
    <hyperlink ref="A618" r:id="rId1" xr:uid="{929A689A-3BE0-4C62-BBC5-8509FF86703F}"/>
    <hyperlink ref="L5:M5" location="'Блискавкозахист FS'!A268" display="Уземлення" xr:uid="{B72FD285-7F89-41DE-B87C-3F08E0E606E2}"/>
    <hyperlink ref="L8:M8" location="'Блискавкозахист FS'!A593" display="Провідники" xr:uid="{B43C8265-34FC-4CA7-BDCC-C8E39D9919AD}"/>
    <hyperlink ref="L3:M3" location="'Блискавкозахист FS'!A58" display="Тримачі" xr:uid="{2A878914-5C49-4585-A133-77FDDA4B297A}"/>
    <hyperlink ref="L4:M4" location="'Блискавкозахист FS'!A177" display="Інші комплектуючі" xr:uid="{00FFF5C5-1AEB-453F-883E-2ACFAC4CED1D}"/>
    <hyperlink ref="L6:M7" location="'Блискавкозахист FS'!A331" display="Блискавкоприймачі" xr:uid="{285B037A-1872-4320-903D-F6FF873B9CFD}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78" firstPageNumber="0" fitToHeight="0" orientation="portrait" horizontalDpi="300" verticalDpi="300" r:id="rId2"/>
  <rowBreaks count="10" manualBreakCount="10">
    <brk id="48" max="8" man="1"/>
    <brk id="93" max="8" man="1"/>
    <brk id="135" max="8" man="1"/>
    <brk id="200" max="8" man="1"/>
    <brk id="267" max="8" man="1"/>
    <brk id="329" max="16383" man="1"/>
    <brk id="391" max="16383" man="1"/>
    <brk id="452" max="8" man="1"/>
    <brk id="515" max="8" man="1"/>
    <brk id="573" max="8" man="1"/>
  </rowBreaks>
  <ignoredErrors>
    <ignoredError sqref="H605 H603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0BA9D-1A38-4C51-8EC6-CDA237C95C22}">
  <sheetPr codeName="Аркуш2">
    <tabColor theme="8" tint="-0.499984740745262"/>
    <pageSetUpPr fitToPage="1"/>
  </sheetPr>
  <dimension ref="A1:BB156"/>
  <sheetViews>
    <sheetView zoomScaleNormal="100" zoomScaleSheetLayoutView="100" workbookViewId="0">
      <pane ySplit="8" topLeftCell="A9" activePane="bottomLeft" state="frozen"/>
      <selection pane="bottomLeft" activeCell="H4" sqref="H4:H5"/>
    </sheetView>
  </sheetViews>
  <sheetFormatPr defaultRowHeight="12.5" x14ac:dyDescent="0.25"/>
  <cols>
    <col min="1" max="1" width="18.54296875" customWidth="1"/>
    <col min="2" max="2" width="15.453125" style="1" customWidth="1"/>
    <col min="3" max="3" width="49.1796875" style="1" customWidth="1"/>
    <col min="4" max="4" width="7.1796875" style="1" customWidth="1"/>
    <col min="5" max="5" width="4.1796875" style="1" customWidth="1"/>
    <col min="6" max="6" width="4" style="1" customWidth="1"/>
    <col min="7" max="7" width="13" style="1" customWidth="1"/>
    <col min="8" max="8" width="12.54296875" style="1" customWidth="1"/>
    <col min="9" max="9" width="11.54296875" style="2" hidden="1" customWidth="1"/>
    <col min="10" max="10" width="2.36328125" style="417" customWidth="1"/>
    <col min="11" max="11" width="10" style="5" customWidth="1"/>
    <col min="12" max="28" width="8.1796875" style="5" customWidth="1"/>
    <col min="29" max="54" width="8.1796875" style="6" customWidth="1"/>
    <col min="55" max="996" width="8.1796875" customWidth="1"/>
    <col min="997" max="1018" width="9" customWidth="1"/>
  </cols>
  <sheetData>
    <row r="1" spans="1:54" s="152" customFormat="1" ht="9" customHeight="1" x14ac:dyDescent="0.25">
      <c r="A1" s="159"/>
      <c r="B1" s="159"/>
      <c r="C1" s="160"/>
      <c r="D1" s="160"/>
      <c r="E1" s="160"/>
      <c r="F1" s="160"/>
      <c r="G1" s="160"/>
      <c r="H1" s="541"/>
      <c r="I1" s="161"/>
      <c r="J1" s="421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  <c r="AK1" s="382"/>
      <c r="AL1" s="382"/>
      <c r="AM1" s="382"/>
      <c r="AN1" s="382"/>
      <c r="AO1" s="382"/>
      <c r="AP1" s="382"/>
      <c r="AQ1" s="382"/>
      <c r="AR1" s="382"/>
      <c r="AS1" s="382"/>
      <c r="AT1" s="382"/>
      <c r="AU1" s="382"/>
      <c r="AV1" s="382"/>
      <c r="AW1" s="382"/>
      <c r="AX1" s="382"/>
      <c r="AY1" s="382"/>
      <c r="AZ1" s="382"/>
      <c r="BA1" s="382"/>
      <c r="BB1" s="382"/>
    </row>
    <row r="2" spans="1:54" s="152" customFormat="1" ht="9" customHeight="1" x14ac:dyDescent="0.25">
      <c r="A2" s="159"/>
      <c r="B2" s="159"/>
      <c r="C2" s="162"/>
      <c r="D2" s="163"/>
      <c r="E2" s="163"/>
      <c r="F2" s="163"/>
      <c r="G2" s="163"/>
      <c r="H2" s="542"/>
      <c r="I2" s="161"/>
      <c r="J2" s="543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  <c r="AB2" s="382"/>
      <c r="AC2" s="382"/>
      <c r="AD2" s="382"/>
      <c r="AE2" s="382"/>
      <c r="AF2" s="382"/>
      <c r="AG2" s="382"/>
      <c r="AH2" s="382"/>
      <c r="AI2" s="382"/>
      <c r="AJ2" s="382"/>
      <c r="AK2" s="382"/>
      <c r="AL2" s="382"/>
      <c r="AM2" s="382"/>
      <c r="AN2" s="382"/>
      <c r="AO2" s="382"/>
      <c r="AP2" s="382"/>
      <c r="AQ2" s="382"/>
      <c r="AR2" s="382"/>
      <c r="AS2" s="382"/>
      <c r="AT2" s="382"/>
      <c r="AU2" s="382"/>
      <c r="AV2" s="382"/>
      <c r="AW2" s="382"/>
      <c r="AX2" s="382"/>
      <c r="AY2" s="382"/>
      <c r="AZ2" s="382"/>
      <c r="BA2" s="382"/>
      <c r="BB2" s="382"/>
    </row>
    <row r="3" spans="1:54" s="152" customFormat="1" ht="9" customHeight="1" x14ac:dyDescent="0.25">
      <c r="A3" s="159"/>
      <c r="B3" s="159"/>
      <c r="C3" s="162"/>
      <c r="D3" s="163"/>
      <c r="E3" s="163"/>
      <c r="F3" s="163"/>
      <c r="G3" s="163"/>
      <c r="H3" s="544"/>
      <c r="I3" s="161"/>
      <c r="J3" s="543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  <c r="AD3" s="382"/>
      <c r="AE3" s="382"/>
      <c r="AF3" s="382"/>
      <c r="AG3" s="382"/>
      <c r="AH3" s="382"/>
      <c r="AI3" s="382"/>
      <c r="AJ3" s="382"/>
      <c r="AK3" s="382"/>
      <c r="AL3" s="382"/>
      <c r="AM3" s="382"/>
      <c r="AN3" s="382"/>
      <c r="AO3" s="382"/>
      <c r="AP3" s="382"/>
      <c r="AQ3" s="382"/>
      <c r="AR3" s="382"/>
      <c r="AS3" s="382"/>
      <c r="AT3" s="382"/>
      <c r="AU3" s="382"/>
      <c r="AV3" s="382"/>
      <c r="AW3" s="382"/>
      <c r="AX3" s="382"/>
      <c r="AY3" s="382"/>
      <c r="AZ3" s="382"/>
      <c r="BA3" s="382"/>
      <c r="BB3" s="382"/>
    </row>
    <row r="4" spans="1:54" ht="9" customHeight="1" x14ac:dyDescent="0.25">
      <c r="A4" s="159"/>
      <c r="B4" s="159"/>
      <c r="C4" s="162"/>
      <c r="D4" s="163"/>
      <c r="E4" s="163"/>
      <c r="F4" s="163"/>
      <c r="G4" s="163"/>
      <c r="H4" s="818">
        <v>0</v>
      </c>
      <c r="I4" s="9"/>
      <c r="J4" s="418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9" customHeight="1" x14ac:dyDescent="0.25">
      <c r="A5" s="165"/>
      <c r="B5" s="540"/>
      <c r="C5" s="540"/>
      <c r="D5" s="540"/>
      <c r="E5" s="540"/>
      <c r="F5" s="540"/>
      <c r="G5" s="540"/>
      <c r="H5" s="818"/>
      <c r="I5" s="396"/>
      <c r="J5" s="418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</row>
    <row r="6" spans="1:54" ht="3" customHeight="1" x14ac:dyDescent="0.25">
      <c r="A6" s="856"/>
      <c r="B6" s="856"/>
      <c r="C6" s="856"/>
      <c r="D6" s="856"/>
      <c r="E6" s="856"/>
      <c r="F6" s="856"/>
      <c r="G6" s="856"/>
      <c r="H6" s="856"/>
      <c r="I6" s="396"/>
      <c r="J6" s="418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ht="9" customHeight="1" x14ac:dyDescent="0.25">
      <c r="A7" s="819" t="s">
        <v>2</v>
      </c>
      <c r="B7" s="819" t="s">
        <v>3</v>
      </c>
      <c r="C7" s="819" t="s">
        <v>4</v>
      </c>
      <c r="D7" s="821" t="s">
        <v>5</v>
      </c>
      <c r="E7" s="821" t="s">
        <v>6</v>
      </c>
      <c r="F7" s="821" t="s">
        <v>7</v>
      </c>
      <c r="G7" s="821" t="s">
        <v>8</v>
      </c>
      <c r="H7" s="823" t="s">
        <v>9</v>
      </c>
      <c r="I7" s="797" t="s">
        <v>10</v>
      </c>
      <c r="J7" s="418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</row>
    <row r="8" spans="1:54" ht="11.5" customHeight="1" x14ac:dyDescent="0.35">
      <c r="A8" s="820"/>
      <c r="B8" s="820"/>
      <c r="C8" s="820"/>
      <c r="D8" s="822"/>
      <c r="E8" s="822"/>
      <c r="F8" s="822"/>
      <c r="G8" s="822"/>
      <c r="H8" s="824"/>
      <c r="I8" s="798"/>
      <c r="J8" s="419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</row>
    <row r="9" spans="1:54" s="97" customFormat="1" ht="20.149999999999999" customHeight="1" x14ac:dyDescent="0.25">
      <c r="A9" s="731" t="s">
        <v>683</v>
      </c>
      <c r="B9" s="731"/>
      <c r="C9" s="731"/>
      <c r="D9" s="731"/>
      <c r="E9" s="731"/>
      <c r="F9" s="731"/>
      <c r="G9" s="731"/>
      <c r="H9" s="731"/>
      <c r="I9" s="111"/>
      <c r="J9" s="417"/>
      <c r="K9" s="359" t="s">
        <v>891</v>
      </c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</row>
    <row r="10" spans="1:54" ht="16" customHeight="1" x14ac:dyDescent="0.25">
      <c r="A10" s="30"/>
      <c r="B10" s="838" t="s">
        <v>824</v>
      </c>
      <c r="C10" s="85" t="s">
        <v>827</v>
      </c>
      <c r="D10" s="587" t="s">
        <v>16</v>
      </c>
      <c r="E10" s="588" t="s">
        <v>14</v>
      </c>
      <c r="F10" s="659" t="s">
        <v>19</v>
      </c>
      <c r="G10" s="839">
        <v>11925</v>
      </c>
      <c r="H10" s="840">
        <f>G10*(1-$H$4)</f>
        <v>11925</v>
      </c>
      <c r="I10" s="841">
        <f>G10/1.2</f>
        <v>9937.5</v>
      </c>
      <c r="J10" s="842"/>
      <c r="K10" s="844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</row>
    <row r="11" spans="1:54" ht="16" customHeight="1" x14ac:dyDescent="0.25">
      <c r="A11" s="104"/>
      <c r="B11" s="838"/>
      <c r="C11" s="105" t="s">
        <v>851</v>
      </c>
      <c r="D11" s="587"/>
      <c r="E11" s="588"/>
      <c r="F11" s="659"/>
      <c r="G11" s="839"/>
      <c r="H11" s="840"/>
      <c r="I11" s="841"/>
      <c r="J11" s="842"/>
      <c r="K11" s="845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</row>
    <row r="12" spans="1:54" ht="16" customHeight="1" x14ac:dyDescent="0.25">
      <c r="A12" s="30"/>
      <c r="B12" s="838" t="s">
        <v>825</v>
      </c>
      <c r="C12" s="85" t="s">
        <v>826</v>
      </c>
      <c r="D12" s="587" t="s">
        <v>16</v>
      </c>
      <c r="E12" s="588" t="s">
        <v>14</v>
      </c>
      <c r="F12" s="659" t="s">
        <v>19</v>
      </c>
      <c r="G12" s="839">
        <v>15039</v>
      </c>
      <c r="H12" s="840">
        <f>G12*(1-$H$4)</f>
        <v>15039</v>
      </c>
      <c r="I12" s="841">
        <f t="shared" ref="I12" si="0">G12/1.2</f>
        <v>12532.5</v>
      </c>
      <c r="J12" s="842"/>
      <c r="K12" s="845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spans="1:54" ht="16" customHeight="1" x14ac:dyDescent="0.25">
      <c r="A13" s="104"/>
      <c r="B13" s="838"/>
      <c r="C13" s="105" t="s">
        <v>852</v>
      </c>
      <c r="D13" s="587"/>
      <c r="E13" s="588"/>
      <c r="F13" s="659"/>
      <c r="G13" s="839"/>
      <c r="H13" s="840"/>
      <c r="I13" s="841"/>
      <c r="J13" s="842"/>
      <c r="K13" s="845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</row>
    <row r="14" spans="1:54" ht="16" customHeight="1" x14ac:dyDescent="0.25">
      <c r="A14" s="30"/>
      <c r="B14" s="838" t="s">
        <v>568</v>
      </c>
      <c r="C14" s="85" t="s">
        <v>569</v>
      </c>
      <c r="D14" s="593" t="s">
        <v>16</v>
      </c>
      <c r="E14" s="594" t="s">
        <v>14</v>
      </c>
      <c r="F14" s="646" t="s">
        <v>19</v>
      </c>
      <c r="G14" s="684">
        <v>16023</v>
      </c>
      <c r="H14" s="852">
        <f>G14*(1-$H$4)</f>
        <v>16023</v>
      </c>
      <c r="I14" s="841">
        <f t="shared" ref="I14" si="1">G14/1.2</f>
        <v>13352.5</v>
      </c>
      <c r="J14" s="842"/>
      <c r="K14" s="845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</row>
    <row r="15" spans="1:54" ht="16" customHeight="1" thickBot="1" x14ac:dyDescent="0.3">
      <c r="A15" s="104"/>
      <c r="B15" s="847"/>
      <c r="C15" s="246" t="s">
        <v>853</v>
      </c>
      <c r="D15" s="848"/>
      <c r="E15" s="849"/>
      <c r="F15" s="850"/>
      <c r="G15" s="851"/>
      <c r="H15" s="853"/>
      <c r="I15" s="841"/>
      <c r="J15" s="842"/>
      <c r="K15" s="846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</row>
    <row r="16" spans="1:54" ht="16" customHeight="1" x14ac:dyDescent="0.25">
      <c r="A16" s="30"/>
      <c r="B16" s="843" t="s">
        <v>751</v>
      </c>
      <c r="C16" s="245" t="s">
        <v>750</v>
      </c>
      <c r="D16" s="587" t="s">
        <v>16</v>
      </c>
      <c r="E16" s="588" t="s">
        <v>14</v>
      </c>
      <c r="F16" s="659" t="s">
        <v>19</v>
      </c>
      <c r="G16" s="855">
        <v>34626</v>
      </c>
      <c r="H16" s="840">
        <f>G16*(1-$H$4)</f>
        <v>34626</v>
      </c>
      <c r="I16" s="841">
        <f t="shared" ref="I16" si="2">G16/1.2</f>
        <v>28855</v>
      </c>
      <c r="J16" s="842"/>
      <c r="K16" s="84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</row>
    <row r="17" spans="1:54" ht="16" customHeight="1" x14ac:dyDescent="0.25">
      <c r="A17" s="104"/>
      <c r="B17" s="838"/>
      <c r="C17" s="105" t="s">
        <v>760</v>
      </c>
      <c r="D17" s="587"/>
      <c r="E17" s="588"/>
      <c r="F17" s="659"/>
      <c r="G17" s="839"/>
      <c r="H17" s="840"/>
      <c r="I17" s="841"/>
      <c r="J17" s="842"/>
      <c r="K17" s="845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</row>
    <row r="18" spans="1:54" ht="16" customHeight="1" x14ac:dyDescent="0.25">
      <c r="A18" s="30"/>
      <c r="B18" s="838" t="s">
        <v>571</v>
      </c>
      <c r="C18" s="85" t="s">
        <v>572</v>
      </c>
      <c r="D18" s="587" t="s">
        <v>16</v>
      </c>
      <c r="E18" s="588" t="s">
        <v>14</v>
      </c>
      <c r="F18" s="659" t="s">
        <v>19</v>
      </c>
      <c r="G18" s="854">
        <v>37872</v>
      </c>
      <c r="H18" s="840">
        <f>G18*(1-$H$4)</f>
        <v>37872</v>
      </c>
      <c r="I18" s="841">
        <f t="shared" ref="I18" si="3">G18/1.2</f>
        <v>31560</v>
      </c>
      <c r="J18" s="842"/>
      <c r="K18" s="845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 ht="16" customHeight="1" x14ac:dyDescent="0.25">
      <c r="A19" s="104"/>
      <c r="B19" s="838"/>
      <c r="C19" s="105" t="s">
        <v>854</v>
      </c>
      <c r="D19" s="587"/>
      <c r="E19" s="588"/>
      <c r="F19" s="659"/>
      <c r="G19" s="839"/>
      <c r="H19" s="840"/>
      <c r="I19" s="841"/>
      <c r="J19" s="842"/>
      <c r="K19" s="845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ht="16" customHeight="1" x14ac:dyDescent="0.25">
      <c r="A20" s="30"/>
      <c r="B20" s="838" t="s">
        <v>752</v>
      </c>
      <c r="C20" s="85" t="s">
        <v>754</v>
      </c>
      <c r="D20" s="587" t="s">
        <v>16</v>
      </c>
      <c r="E20" s="588" t="s">
        <v>14</v>
      </c>
      <c r="F20" s="659" t="s">
        <v>19</v>
      </c>
      <c r="G20" s="854">
        <v>38898</v>
      </c>
      <c r="H20" s="840">
        <f>G20*(1-$H$4)</f>
        <v>38898</v>
      </c>
      <c r="I20" s="841">
        <f t="shared" ref="I20" si="4">G20/1.2</f>
        <v>32415</v>
      </c>
      <c r="J20" s="842"/>
      <c r="K20" s="845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 ht="16" customHeight="1" x14ac:dyDescent="0.25">
      <c r="A21" s="104"/>
      <c r="B21" s="838"/>
      <c r="C21" s="105" t="s">
        <v>855</v>
      </c>
      <c r="D21" s="587"/>
      <c r="E21" s="588"/>
      <c r="F21" s="659"/>
      <c r="G21" s="839"/>
      <c r="H21" s="840"/>
      <c r="I21" s="841"/>
      <c r="J21" s="842"/>
      <c r="K21" s="845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 ht="16" customHeight="1" x14ac:dyDescent="0.25">
      <c r="A22" s="30"/>
      <c r="B22" s="838" t="s">
        <v>753</v>
      </c>
      <c r="C22" s="85" t="s">
        <v>755</v>
      </c>
      <c r="D22" s="587" t="s">
        <v>16</v>
      </c>
      <c r="E22" s="588" t="s">
        <v>14</v>
      </c>
      <c r="F22" s="659" t="s">
        <v>19</v>
      </c>
      <c r="G22" s="839">
        <v>39780</v>
      </c>
      <c r="H22" s="840">
        <f>G22*(1-$H$4)</f>
        <v>39780</v>
      </c>
      <c r="I22" s="841">
        <f t="shared" ref="I22" si="5">G22/1.2</f>
        <v>33150</v>
      </c>
      <c r="J22" s="842"/>
      <c r="K22" s="845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spans="1:54" ht="16" customHeight="1" x14ac:dyDescent="0.25">
      <c r="A23" s="104"/>
      <c r="B23" s="838"/>
      <c r="C23" s="105" t="s">
        <v>761</v>
      </c>
      <c r="D23" s="587"/>
      <c r="E23" s="588"/>
      <c r="F23" s="659"/>
      <c r="G23" s="839"/>
      <c r="H23" s="840"/>
      <c r="I23" s="841"/>
      <c r="J23" s="842"/>
      <c r="K23" s="845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spans="1:54" ht="16" customHeight="1" x14ac:dyDescent="0.25">
      <c r="A24" s="30"/>
      <c r="B24" s="838" t="s">
        <v>573</v>
      </c>
      <c r="C24" s="85" t="s">
        <v>574</v>
      </c>
      <c r="D24" s="587" t="s">
        <v>16</v>
      </c>
      <c r="E24" s="588" t="s">
        <v>14</v>
      </c>
      <c r="F24" s="659" t="s">
        <v>19</v>
      </c>
      <c r="G24" s="839">
        <v>43029</v>
      </c>
      <c r="H24" s="840">
        <f>G24*(1-$H$4)</f>
        <v>43029</v>
      </c>
      <c r="I24" s="841">
        <f t="shared" ref="I24" si="6">G24/1.2</f>
        <v>35857.5</v>
      </c>
      <c r="J24" s="842"/>
      <c r="K24" s="845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 ht="16" customHeight="1" x14ac:dyDescent="0.25">
      <c r="A25" s="104"/>
      <c r="B25" s="838"/>
      <c r="C25" s="105" t="s">
        <v>856</v>
      </c>
      <c r="D25" s="587"/>
      <c r="E25" s="588"/>
      <c r="F25" s="659"/>
      <c r="G25" s="839"/>
      <c r="H25" s="840"/>
      <c r="I25" s="841"/>
      <c r="J25" s="842"/>
      <c r="K25" s="845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 ht="16" customHeight="1" x14ac:dyDescent="0.25">
      <c r="A26" s="30"/>
      <c r="B26" s="838" t="s">
        <v>756</v>
      </c>
      <c r="C26" s="85" t="s">
        <v>757</v>
      </c>
      <c r="D26" s="593" t="s">
        <v>16</v>
      </c>
      <c r="E26" s="594" t="s">
        <v>14</v>
      </c>
      <c r="F26" s="646" t="s">
        <v>19</v>
      </c>
      <c r="G26" s="684">
        <v>44055</v>
      </c>
      <c r="H26" s="852">
        <f>G26*(1-$H$4)</f>
        <v>44055</v>
      </c>
      <c r="I26" s="841">
        <f t="shared" ref="I26" si="7">G26/1.2</f>
        <v>36712.5</v>
      </c>
      <c r="J26" s="842"/>
      <c r="K26" s="845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 ht="16" customHeight="1" thickBot="1" x14ac:dyDescent="0.3">
      <c r="A27" s="104"/>
      <c r="B27" s="847"/>
      <c r="C27" s="246" t="s">
        <v>857</v>
      </c>
      <c r="D27" s="848"/>
      <c r="E27" s="849"/>
      <c r="F27" s="850"/>
      <c r="G27" s="851"/>
      <c r="H27" s="853"/>
      <c r="I27" s="841"/>
      <c r="J27" s="842"/>
      <c r="K27" s="84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 ht="16" customHeight="1" x14ac:dyDescent="0.25">
      <c r="A28" s="104"/>
      <c r="B28" s="843" t="s">
        <v>837</v>
      </c>
      <c r="C28" s="245" t="s">
        <v>844</v>
      </c>
      <c r="D28" s="587" t="s">
        <v>16</v>
      </c>
      <c r="E28" s="588" t="s">
        <v>14</v>
      </c>
      <c r="F28" s="659" t="s">
        <v>19</v>
      </c>
      <c r="G28" s="839">
        <v>83118</v>
      </c>
      <c r="H28" s="840">
        <f>G28*(1-$H$4)</f>
        <v>83118</v>
      </c>
      <c r="I28" s="841">
        <f t="shared" ref="I28" si="8">G28/1.2</f>
        <v>69265</v>
      </c>
      <c r="J28" s="842"/>
      <c r="K28" s="844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 ht="16" customHeight="1" x14ac:dyDescent="0.25">
      <c r="A29" s="104"/>
      <c r="B29" s="838"/>
      <c r="C29" s="105" t="s">
        <v>858</v>
      </c>
      <c r="D29" s="587"/>
      <c r="E29" s="588"/>
      <c r="F29" s="659"/>
      <c r="G29" s="839"/>
      <c r="H29" s="840"/>
      <c r="I29" s="841"/>
      <c r="J29" s="842"/>
      <c r="K29" s="845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 ht="16" customHeight="1" x14ac:dyDescent="0.25">
      <c r="A30" s="30"/>
      <c r="B30" s="838" t="s">
        <v>575</v>
      </c>
      <c r="C30" s="85" t="s">
        <v>576</v>
      </c>
      <c r="D30" s="587" t="s">
        <v>16</v>
      </c>
      <c r="E30" s="588" t="s">
        <v>14</v>
      </c>
      <c r="F30" s="659" t="s">
        <v>19</v>
      </c>
      <c r="G30" s="839">
        <v>86823</v>
      </c>
      <c r="H30" s="840">
        <f>G30*(1-$H$4)</f>
        <v>86823</v>
      </c>
      <c r="I30" s="841">
        <f t="shared" ref="I30" si="9">G30/1.2</f>
        <v>72352.5</v>
      </c>
      <c r="J30" s="842"/>
      <c r="K30" s="845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 ht="16" customHeight="1" x14ac:dyDescent="0.25">
      <c r="A31" s="30"/>
      <c r="B31" s="838"/>
      <c r="C31" s="105" t="s">
        <v>859</v>
      </c>
      <c r="D31" s="587"/>
      <c r="E31" s="588"/>
      <c r="F31" s="659"/>
      <c r="G31" s="839"/>
      <c r="H31" s="840"/>
      <c r="I31" s="841"/>
      <c r="J31" s="842"/>
      <c r="K31" s="845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 ht="16" customHeight="1" x14ac:dyDescent="0.25">
      <c r="A32" s="30"/>
      <c r="B32" s="838" t="s">
        <v>838</v>
      </c>
      <c r="C32" s="85" t="s">
        <v>845</v>
      </c>
      <c r="D32" s="587" t="s">
        <v>16</v>
      </c>
      <c r="E32" s="588" t="s">
        <v>14</v>
      </c>
      <c r="F32" s="659" t="s">
        <v>19</v>
      </c>
      <c r="G32" s="839">
        <v>87993</v>
      </c>
      <c r="H32" s="840">
        <f>G32*(1-$H$4)</f>
        <v>87993</v>
      </c>
      <c r="I32" s="841">
        <f t="shared" ref="I32" si="10">G32/1.2</f>
        <v>73327.5</v>
      </c>
      <c r="J32" s="842"/>
      <c r="K32" s="845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 ht="16" customHeight="1" x14ac:dyDescent="0.25">
      <c r="A33" s="30"/>
      <c r="B33" s="838"/>
      <c r="C33" s="105" t="s">
        <v>860</v>
      </c>
      <c r="D33" s="587"/>
      <c r="E33" s="588"/>
      <c r="F33" s="659"/>
      <c r="G33" s="839"/>
      <c r="H33" s="840"/>
      <c r="I33" s="841"/>
      <c r="J33" s="842"/>
      <c r="K33" s="845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 ht="16" customHeight="1" x14ac:dyDescent="0.25">
      <c r="A34" s="30"/>
      <c r="B34" s="838" t="s">
        <v>577</v>
      </c>
      <c r="C34" s="85" t="s">
        <v>578</v>
      </c>
      <c r="D34" s="587" t="s">
        <v>16</v>
      </c>
      <c r="E34" s="588" t="s">
        <v>14</v>
      </c>
      <c r="F34" s="659" t="s">
        <v>19</v>
      </c>
      <c r="G34" s="839">
        <v>100695</v>
      </c>
      <c r="H34" s="840">
        <f>G34*(1-$H$4)</f>
        <v>100695</v>
      </c>
      <c r="I34" s="841">
        <f t="shared" ref="I34" si="11">G34/1.2</f>
        <v>83912.5</v>
      </c>
      <c r="J34" s="842"/>
      <c r="K34" s="845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 ht="16" customHeight="1" x14ac:dyDescent="0.25">
      <c r="A35" s="30"/>
      <c r="B35" s="838"/>
      <c r="C35" s="105" t="s">
        <v>762</v>
      </c>
      <c r="D35" s="587"/>
      <c r="E35" s="588"/>
      <c r="F35" s="659"/>
      <c r="G35" s="839"/>
      <c r="H35" s="840"/>
      <c r="I35" s="841"/>
      <c r="J35" s="842"/>
      <c r="K35" s="845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 ht="16" customHeight="1" x14ac:dyDescent="0.25">
      <c r="A36" s="30"/>
      <c r="B36" s="838" t="s">
        <v>839</v>
      </c>
      <c r="C36" s="85" t="s">
        <v>846</v>
      </c>
      <c r="D36" s="587" t="s">
        <v>16</v>
      </c>
      <c r="E36" s="588" t="s">
        <v>14</v>
      </c>
      <c r="F36" s="659" t="s">
        <v>19</v>
      </c>
      <c r="G36" s="839">
        <v>104769</v>
      </c>
      <c r="H36" s="840">
        <f>G36*(1-$H$4)</f>
        <v>104769</v>
      </c>
      <c r="I36" s="841">
        <f t="shared" ref="I36" si="12">G36/1.2</f>
        <v>87307.5</v>
      </c>
      <c r="J36" s="842"/>
      <c r="K36" s="845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 ht="16" customHeight="1" x14ac:dyDescent="0.25">
      <c r="A37" s="30"/>
      <c r="B37" s="838"/>
      <c r="C37" s="105" t="s">
        <v>861</v>
      </c>
      <c r="D37" s="587"/>
      <c r="E37" s="588"/>
      <c r="F37" s="659"/>
      <c r="G37" s="839"/>
      <c r="H37" s="840"/>
      <c r="I37" s="841"/>
      <c r="J37" s="842"/>
      <c r="K37" s="845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 ht="16" customHeight="1" x14ac:dyDescent="0.25">
      <c r="A38" s="30"/>
      <c r="B38" s="838" t="s">
        <v>579</v>
      </c>
      <c r="C38" s="85" t="s">
        <v>580</v>
      </c>
      <c r="D38" s="593" t="s">
        <v>16</v>
      </c>
      <c r="E38" s="594" t="s">
        <v>14</v>
      </c>
      <c r="F38" s="646" t="s">
        <v>19</v>
      </c>
      <c r="G38" s="684">
        <v>106050</v>
      </c>
      <c r="H38" s="852">
        <f>G38*(1-$H$4)</f>
        <v>106050</v>
      </c>
      <c r="I38" s="841">
        <f t="shared" ref="I38" si="13">G38/1.2</f>
        <v>88375</v>
      </c>
      <c r="J38" s="842"/>
      <c r="K38" s="845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 ht="16" customHeight="1" thickBot="1" x14ac:dyDescent="0.3">
      <c r="A39" s="30"/>
      <c r="B39" s="847"/>
      <c r="C39" s="246" t="s">
        <v>862</v>
      </c>
      <c r="D39" s="848"/>
      <c r="E39" s="849"/>
      <c r="F39" s="850"/>
      <c r="G39" s="851"/>
      <c r="H39" s="853"/>
      <c r="I39" s="841"/>
      <c r="J39" s="842"/>
      <c r="K39" s="846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 ht="16" customHeight="1" x14ac:dyDescent="0.25">
      <c r="A40" s="30"/>
      <c r="B40" s="843" t="s">
        <v>840</v>
      </c>
      <c r="C40" s="245" t="s">
        <v>847</v>
      </c>
      <c r="D40" s="587" t="s">
        <v>16</v>
      </c>
      <c r="E40" s="588" t="s">
        <v>14</v>
      </c>
      <c r="F40" s="659" t="s">
        <v>19</v>
      </c>
      <c r="G40" s="839">
        <v>159282</v>
      </c>
      <c r="H40" s="840">
        <f>G40*(1-$H$4)</f>
        <v>159282</v>
      </c>
      <c r="I40" s="841">
        <f t="shared" ref="I40" si="14">G40/1.2</f>
        <v>132735</v>
      </c>
      <c r="J40" s="842"/>
      <c r="K40" s="844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 ht="16" customHeight="1" x14ac:dyDescent="0.25">
      <c r="A41" s="30"/>
      <c r="B41" s="838"/>
      <c r="C41" s="105" t="s">
        <v>863</v>
      </c>
      <c r="D41" s="587"/>
      <c r="E41" s="588"/>
      <c r="F41" s="659"/>
      <c r="G41" s="839"/>
      <c r="H41" s="840"/>
      <c r="I41" s="841"/>
      <c r="J41" s="842"/>
      <c r="K41" s="845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 ht="16" customHeight="1" x14ac:dyDescent="0.25">
      <c r="A42" s="30"/>
      <c r="B42" s="838" t="s">
        <v>758</v>
      </c>
      <c r="C42" s="85" t="s">
        <v>790</v>
      </c>
      <c r="D42" s="587" t="s">
        <v>16</v>
      </c>
      <c r="E42" s="588" t="s">
        <v>14</v>
      </c>
      <c r="F42" s="659" t="s">
        <v>19</v>
      </c>
      <c r="G42" s="839">
        <v>163170</v>
      </c>
      <c r="H42" s="840">
        <f>G42*(1-$H$4)</f>
        <v>163170</v>
      </c>
      <c r="I42" s="841">
        <f t="shared" ref="I42" si="15">G42/1.2</f>
        <v>135975</v>
      </c>
      <c r="J42" s="842"/>
      <c r="K42" s="845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 ht="16" customHeight="1" x14ac:dyDescent="0.25">
      <c r="A43" s="30"/>
      <c r="B43" s="838"/>
      <c r="C43" s="105" t="s">
        <v>864</v>
      </c>
      <c r="D43" s="587"/>
      <c r="E43" s="588"/>
      <c r="F43" s="659"/>
      <c r="G43" s="839"/>
      <c r="H43" s="840"/>
      <c r="I43" s="841"/>
      <c r="J43" s="842"/>
      <c r="K43" s="845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 ht="16" customHeight="1" x14ac:dyDescent="0.25">
      <c r="A44" s="30"/>
      <c r="B44" s="838" t="s">
        <v>841</v>
      </c>
      <c r="C44" s="85" t="s">
        <v>848</v>
      </c>
      <c r="D44" s="587" t="s">
        <v>16</v>
      </c>
      <c r="E44" s="588" t="s">
        <v>14</v>
      </c>
      <c r="F44" s="659" t="s">
        <v>19</v>
      </c>
      <c r="G44" s="839">
        <v>164394</v>
      </c>
      <c r="H44" s="840">
        <f>G44*(1-$H$4)</f>
        <v>164394</v>
      </c>
      <c r="I44" s="841">
        <f t="shared" ref="I44" si="16">G44/1.2</f>
        <v>136995</v>
      </c>
      <c r="J44" s="842"/>
      <c r="K44" s="845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 ht="16" customHeight="1" x14ac:dyDescent="0.25">
      <c r="A45" s="30"/>
      <c r="B45" s="838"/>
      <c r="C45" s="105" t="s">
        <v>865</v>
      </c>
      <c r="D45" s="587"/>
      <c r="E45" s="588"/>
      <c r="F45" s="659"/>
      <c r="G45" s="839"/>
      <c r="H45" s="840"/>
      <c r="I45" s="841"/>
      <c r="J45" s="842"/>
      <c r="K45" s="845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 ht="16" customHeight="1" x14ac:dyDescent="0.25">
      <c r="A46" s="30"/>
      <c r="B46" s="838" t="s">
        <v>759</v>
      </c>
      <c r="C46" s="85" t="s">
        <v>791</v>
      </c>
      <c r="D46" s="587" t="s">
        <v>16</v>
      </c>
      <c r="E46" s="588" t="s">
        <v>14</v>
      </c>
      <c r="F46" s="659" t="s">
        <v>19</v>
      </c>
      <c r="G46" s="839">
        <v>172746</v>
      </c>
      <c r="H46" s="840">
        <f>G46*(1-$H$4)</f>
        <v>172746</v>
      </c>
      <c r="I46" s="841">
        <f t="shared" ref="I46" si="17">G46/1.2</f>
        <v>143955</v>
      </c>
      <c r="J46" s="842"/>
      <c r="K46" s="845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 ht="16" customHeight="1" x14ac:dyDescent="0.25">
      <c r="A47" s="30"/>
      <c r="B47" s="838"/>
      <c r="C47" s="105" t="s">
        <v>763</v>
      </c>
      <c r="D47" s="587"/>
      <c r="E47" s="588"/>
      <c r="F47" s="659"/>
      <c r="G47" s="839"/>
      <c r="H47" s="840"/>
      <c r="I47" s="841"/>
      <c r="J47" s="842"/>
      <c r="K47" s="845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 ht="16" customHeight="1" x14ac:dyDescent="0.25">
      <c r="A48" s="30"/>
      <c r="B48" s="838" t="s">
        <v>842</v>
      </c>
      <c r="C48" s="85" t="s">
        <v>849</v>
      </c>
      <c r="D48" s="587" t="s">
        <v>16</v>
      </c>
      <c r="E48" s="588" t="s">
        <v>14</v>
      </c>
      <c r="F48" s="659" t="s">
        <v>19</v>
      </c>
      <c r="G48" s="839">
        <v>176634</v>
      </c>
      <c r="H48" s="840">
        <f>G48*(1-$H$4)</f>
        <v>176634</v>
      </c>
      <c r="I48" s="841">
        <f t="shared" ref="I48" si="18">G48/1.2</f>
        <v>147195</v>
      </c>
      <c r="J48" s="842"/>
      <c r="K48" s="845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 ht="16" customHeight="1" x14ac:dyDescent="0.25">
      <c r="A49" s="30"/>
      <c r="B49" s="838"/>
      <c r="C49" s="105" t="s">
        <v>866</v>
      </c>
      <c r="D49" s="587"/>
      <c r="E49" s="588"/>
      <c r="F49" s="659"/>
      <c r="G49" s="839"/>
      <c r="H49" s="840"/>
      <c r="I49" s="841"/>
      <c r="J49" s="842"/>
      <c r="K49" s="845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 ht="16" customHeight="1" x14ac:dyDescent="0.25">
      <c r="A50" s="30"/>
      <c r="B50" s="838" t="s">
        <v>843</v>
      </c>
      <c r="C50" s="85" t="s">
        <v>850</v>
      </c>
      <c r="D50" s="593" t="s">
        <v>16</v>
      </c>
      <c r="E50" s="594" t="s">
        <v>14</v>
      </c>
      <c r="F50" s="646" t="s">
        <v>19</v>
      </c>
      <c r="G50" s="684">
        <v>177858</v>
      </c>
      <c r="H50" s="852">
        <f>G50*(1-$H$4)</f>
        <v>177858</v>
      </c>
      <c r="I50" s="841">
        <f t="shared" ref="I50" si="19">G50/1.2</f>
        <v>148215</v>
      </c>
      <c r="J50" s="842"/>
      <c r="K50" s="845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 ht="16" customHeight="1" thickBot="1" x14ac:dyDescent="0.3">
      <c r="A51" s="247"/>
      <c r="B51" s="847"/>
      <c r="C51" s="246" t="s">
        <v>867</v>
      </c>
      <c r="D51" s="848"/>
      <c r="E51" s="849"/>
      <c r="F51" s="850"/>
      <c r="G51" s="851"/>
      <c r="H51" s="853"/>
      <c r="I51" s="841"/>
      <c r="J51" s="842"/>
      <c r="K51" s="846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 ht="40" customHeight="1" x14ac:dyDescent="0.25">
      <c r="A52" s="837" t="s">
        <v>977</v>
      </c>
      <c r="B52" s="837"/>
      <c r="C52" s="837"/>
      <c r="D52" s="837"/>
      <c r="E52" s="837"/>
      <c r="F52" s="837"/>
      <c r="G52" s="837"/>
      <c r="H52" s="837"/>
      <c r="I52" s="408"/>
      <c r="J52" s="420"/>
      <c r="K52" s="33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 s="97" customFormat="1" ht="20.149999999999999" customHeight="1" x14ac:dyDescent="0.25">
      <c r="A53" s="731" t="s">
        <v>972</v>
      </c>
      <c r="B53" s="731"/>
      <c r="C53" s="731"/>
      <c r="D53" s="731"/>
      <c r="E53" s="731"/>
      <c r="F53" s="731"/>
      <c r="G53" s="731"/>
      <c r="H53" s="731"/>
      <c r="I53" s="111"/>
      <c r="J53" s="417"/>
      <c r="K53" s="359" t="s">
        <v>891</v>
      </c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</row>
    <row r="54" spans="1:54" ht="16" customHeight="1" x14ac:dyDescent="0.25">
      <c r="A54" s="30"/>
      <c r="B54" s="586" t="s">
        <v>868</v>
      </c>
      <c r="C54" s="245" t="s">
        <v>869</v>
      </c>
      <c r="D54" s="587" t="s">
        <v>269</v>
      </c>
      <c r="E54" s="588" t="s">
        <v>14</v>
      </c>
      <c r="F54" s="659" t="s">
        <v>19</v>
      </c>
      <c r="G54" s="839">
        <v>2709</v>
      </c>
      <c r="H54" s="840">
        <f>G54*(1-$H$4)</f>
        <v>2709</v>
      </c>
      <c r="I54" s="841">
        <f t="shared" ref="I54" si="20">G54/1.2</f>
        <v>2257.5</v>
      </c>
      <c r="J54" s="842"/>
      <c r="K54" s="844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 ht="16" customHeight="1" x14ac:dyDescent="0.25">
      <c r="A55" s="30"/>
      <c r="B55" s="592"/>
      <c r="C55" s="105" t="s">
        <v>975</v>
      </c>
      <c r="D55" s="593"/>
      <c r="E55" s="594"/>
      <c r="F55" s="646"/>
      <c r="G55" s="839"/>
      <c r="H55" s="840"/>
      <c r="I55" s="841"/>
      <c r="J55" s="842"/>
      <c r="K55" s="846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 ht="16" customHeight="1" x14ac:dyDescent="0.25">
      <c r="A56" s="30"/>
      <c r="B56" s="586" t="s">
        <v>764</v>
      </c>
      <c r="C56" s="245" t="s">
        <v>870</v>
      </c>
      <c r="D56" s="587" t="s">
        <v>269</v>
      </c>
      <c r="E56" s="588" t="s">
        <v>14</v>
      </c>
      <c r="F56" s="659" t="s">
        <v>19</v>
      </c>
      <c r="G56" s="839">
        <v>3984</v>
      </c>
      <c r="H56" s="840">
        <f>G56*(1-$H$4)</f>
        <v>3984</v>
      </c>
      <c r="I56" s="841">
        <f t="shared" ref="I56" si="21">G56/1.2</f>
        <v>3320</v>
      </c>
      <c r="J56" s="842"/>
      <c r="K56" s="844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 ht="16" customHeight="1" x14ac:dyDescent="0.25">
      <c r="A57" s="30"/>
      <c r="B57" s="592"/>
      <c r="C57" s="105" t="s">
        <v>973</v>
      </c>
      <c r="D57" s="593"/>
      <c r="E57" s="594"/>
      <c r="F57" s="646"/>
      <c r="G57" s="839"/>
      <c r="H57" s="840"/>
      <c r="I57" s="841"/>
      <c r="J57" s="842"/>
      <c r="K57" s="846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 ht="16" customHeight="1" x14ac:dyDescent="0.25">
      <c r="A58" s="30"/>
      <c r="B58" s="592" t="s">
        <v>765</v>
      </c>
      <c r="C58" s="85" t="s">
        <v>871</v>
      </c>
      <c r="D58" s="593" t="s">
        <v>269</v>
      </c>
      <c r="E58" s="594" t="s">
        <v>14</v>
      </c>
      <c r="F58" s="646" t="s">
        <v>19</v>
      </c>
      <c r="G58" s="839">
        <v>7308</v>
      </c>
      <c r="H58" s="840">
        <f>G58*(1-$H$4)</f>
        <v>7308</v>
      </c>
      <c r="I58" s="841">
        <f t="shared" ref="I58" si="22">G58/1.2</f>
        <v>6090</v>
      </c>
      <c r="J58" s="842"/>
      <c r="K58" s="844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 ht="16" customHeight="1" x14ac:dyDescent="0.25">
      <c r="A59" s="30"/>
      <c r="B59" s="592"/>
      <c r="C59" s="105" t="s">
        <v>974</v>
      </c>
      <c r="D59" s="593"/>
      <c r="E59" s="594"/>
      <c r="F59" s="646"/>
      <c r="G59" s="839"/>
      <c r="H59" s="840"/>
      <c r="I59" s="841"/>
      <c r="J59" s="842"/>
      <c r="K59" s="846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 ht="16" customHeight="1" x14ac:dyDescent="0.25">
      <c r="A60" s="74"/>
      <c r="B60" s="592" t="s">
        <v>766</v>
      </c>
      <c r="C60" s="298" t="s">
        <v>872</v>
      </c>
      <c r="D60" s="593" t="s">
        <v>269</v>
      </c>
      <c r="E60" s="594" t="s">
        <v>14</v>
      </c>
      <c r="F60" s="646" t="s">
        <v>19</v>
      </c>
      <c r="G60" s="839">
        <v>12918</v>
      </c>
      <c r="H60" s="840">
        <f>G60*(1-$H$4)</f>
        <v>12918</v>
      </c>
      <c r="I60" s="841">
        <f t="shared" ref="I60" si="23">G60/1.2</f>
        <v>10765</v>
      </c>
      <c r="J60" s="842"/>
      <c r="K60" s="844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 ht="16" customHeight="1" thickBot="1" x14ac:dyDescent="0.3">
      <c r="A61" s="247"/>
      <c r="B61" s="858"/>
      <c r="C61" s="246" t="s">
        <v>976</v>
      </c>
      <c r="D61" s="859"/>
      <c r="E61" s="860"/>
      <c r="F61" s="861"/>
      <c r="G61" s="851"/>
      <c r="H61" s="853"/>
      <c r="I61" s="841"/>
      <c r="J61" s="842"/>
      <c r="K61" s="846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 ht="40" customHeight="1" x14ac:dyDescent="0.25">
      <c r="A62" s="837" t="s">
        <v>978</v>
      </c>
      <c r="B62" s="837"/>
      <c r="C62" s="837"/>
      <c r="D62" s="837"/>
      <c r="E62" s="837"/>
      <c r="F62" s="837"/>
      <c r="G62" s="837"/>
      <c r="H62" s="837"/>
      <c r="I62" s="408"/>
      <c r="J62" s="420"/>
      <c r="K62" s="33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 s="97" customFormat="1" ht="20.149999999999999" customHeight="1" x14ac:dyDescent="0.25">
      <c r="A63" s="731" t="s">
        <v>908</v>
      </c>
      <c r="B63" s="731"/>
      <c r="C63" s="731"/>
      <c r="D63" s="731"/>
      <c r="E63" s="731"/>
      <c r="F63" s="731"/>
      <c r="G63" s="731"/>
      <c r="H63" s="731"/>
      <c r="I63" s="111"/>
      <c r="J63" s="417"/>
      <c r="K63" s="359" t="s">
        <v>891</v>
      </c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</row>
    <row r="64" spans="1:54" ht="16" customHeight="1" x14ac:dyDescent="0.25">
      <c r="A64" s="30"/>
      <c r="B64" s="838" t="s">
        <v>909</v>
      </c>
      <c r="C64" s="298" t="s">
        <v>930</v>
      </c>
      <c r="D64" s="587" t="s">
        <v>16</v>
      </c>
      <c r="E64" s="588" t="s">
        <v>14</v>
      </c>
      <c r="F64" s="659" t="s">
        <v>19</v>
      </c>
      <c r="G64" s="839">
        <v>11925</v>
      </c>
      <c r="H64" s="840">
        <f>G64*(1-$H$4)</f>
        <v>11925</v>
      </c>
      <c r="I64" s="841">
        <f>G64/1.2</f>
        <v>9937.5</v>
      </c>
      <c r="J64" s="842"/>
      <c r="K64" s="844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ht="16" customHeight="1" x14ac:dyDescent="0.25">
      <c r="A65" s="104"/>
      <c r="B65" s="838"/>
      <c r="C65" s="105" t="s">
        <v>951</v>
      </c>
      <c r="D65" s="587"/>
      <c r="E65" s="588"/>
      <c r="F65" s="659"/>
      <c r="G65" s="839"/>
      <c r="H65" s="840"/>
      <c r="I65" s="841"/>
      <c r="J65" s="842"/>
      <c r="K65" s="845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ht="16" customHeight="1" x14ac:dyDescent="0.25">
      <c r="A66" s="30"/>
      <c r="B66" s="838" t="s">
        <v>910</v>
      </c>
      <c r="C66" s="298" t="s">
        <v>931</v>
      </c>
      <c r="D66" s="587" t="s">
        <v>16</v>
      </c>
      <c r="E66" s="588" t="s">
        <v>14</v>
      </c>
      <c r="F66" s="659" t="s">
        <v>19</v>
      </c>
      <c r="G66" s="839">
        <v>15039</v>
      </c>
      <c r="H66" s="840">
        <f>G66*(1-$H$4)</f>
        <v>15039</v>
      </c>
      <c r="I66" s="841">
        <f t="shared" ref="I66" si="24">G66/1.2</f>
        <v>12532.5</v>
      </c>
      <c r="J66" s="842"/>
      <c r="K66" s="845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ht="16" customHeight="1" x14ac:dyDescent="0.25">
      <c r="A67" s="104"/>
      <c r="B67" s="838"/>
      <c r="C67" s="105" t="s">
        <v>952</v>
      </c>
      <c r="D67" s="587"/>
      <c r="E67" s="588"/>
      <c r="F67" s="659"/>
      <c r="G67" s="839"/>
      <c r="H67" s="840"/>
      <c r="I67" s="841"/>
      <c r="J67" s="842"/>
      <c r="K67" s="845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ht="16" customHeight="1" x14ac:dyDescent="0.25">
      <c r="A68" s="30"/>
      <c r="B68" s="838" t="s">
        <v>911</v>
      </c>
      <c r="C68" s="298" t="s">
        <v>932</v>
      </c>
      <c r="D68" s="593" t="s">
        <v>16</v>
      </c>
      <c r="E68" s="594" t="s">
        <v>14</v>
      </c>
      <c r="F68" s="646" t="s">
        <v>19</v>
      </c>
      <c r="G68" s="684">
        <v>16023</v>
      </c>
      <c r="H68" s="852">
        <f>G68*(1-$H$4)</f>
        <v>16023</v>
      </c>
      <c r="I68" s="841">
        <f t="shared" ref="I68" si="25">G68/1.2</f>
        <v>13352.5</v>
      </c>
      <c r="J68" s="842"/>
      <c r="K68" s="845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6" customHeight="1" thickBot="1" x14ac:dyDescent="0.3">
      <c r="A69" s="104"/>
      <c r="B69" s="847"/>
      <c r="C69" s="246" t="s">
        <v>953</v>
      </c>
      <c r="D69" s="848"/>
      <c r="E69" s="849"/>
      <c r="F69" s="850"/>
      <c r="G69" s="851"/>
      <c r="H69" s="853"/>
      <c r="I69" s="841"/>
      <c r="J69" s="842"/>
      <c r="K69" s="846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6" customHeight="1" x14ac:dyDescent="0.25">
      <c r="A70" s="30"/>
      <c r="B70" s="843" t="s">
        <v>912</v>
      </c>
      <c r="C70" s="245" t="s">
        <v>933</v>
      </c>
      <c r="D70" s="587" t="s">
        <v>16</v>
      </c>
      <c r="E70" s="588" t="s">
        <v>14</v>
      </c>
      <c r="F70" s="659" t="s">
        <v>19</v>
      </c>
      <c r="G70" s="855">
        <v>34626</v>
      </c>
      <c r="H70" s="840">
        <f>G70*(1-$H$4)</f>
        <v>34626</v>
      </c>
      <c r="I70" s="841">
        <f t="shared" ref="I70" si="26">G70/1.2</f>
        <v>28855</v>
      </c>
      <c r="J70" s="842"/>
      <c r="K70" s="844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ht="16" customHeight="1" x14ac:dyDescent="0.25">
      <c r="A71" s="104"/>
      <c r="B71" s="838"/>
      <c r="C71" s="105" t="s">
        <v>954</v>
      </c>
      <c r="D71" s="587"/>
      <c r="E71" s="588"/>
      <c r="F71" s="659"/>
      <c r="G71" s="839"/>
      <c r="H71" s="840"/>
      <c r="I71" s="841"/>
      <c r="J71" s="842"/>
      <c r="K71" s="845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ht="16" customHeight="1" x14ac:dyDescent="0.25">
      <c r="A72" s="30"/>
      <c r="B72" s="838" t="s">
        <v>913</v>
      </c>
      <c r="C72" s="298" t="s">
        <v>934</v>
      </c>
      <c r="D72" s="587" t="s">
        <v>16</v>
      </c>
      <c r="E72" s="588" t="s">
        <v>14</v>
      </c>
      <c r="F72" s="659" t="s">
        <v>19</v>
      </c>
      <c r="G72" s="854">
        <v>37872</v>
      </c>
      <c r="H72" s="840">
        <f>G72*(1-$H$4)</f>
        <v>37872</v>
      </c>
      <c r="I72" s="841">
        <f t="shared" ref="I72" si="27">G72/1.2</f>
        <v>31560</v>
      </c>
      <c r="J72" s="842"/>
      <c r="K72" s="845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ht="16" customHeight="1" x14ac:dyDescent="0.25">
      <c r="A73" s="104"/>
      <c r="B73" s="838"/>
      <c r="C73" s="105" t="s">
        <v>955</v>
      </c>
      <c r="D73" s="587"/>
      <c r="E73" s="588"/>
      <c r="F73" s="659"/>
      <c r="G73" s="839"/>
      <c r="H73" s="840"/>
      <c r="I73" s="841"/>
      <c r="J73" s="842"/>
      <c r="K73" s="845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ht="16" customHeight="1" x14ac:dyDescent="0.25">
      <c r="A74" s="30"/>
      <c r="B74" s="838" t="s">
        <v>914</v>
      </c>
      <c r="C74" s="298" t="s">
        <v>935</v>
      </c>
      <c r="D74" s="587" t="s">
        <v>16</v>
      </c>
      <c r="E74" s="588" t="s">
        <v>14</v>
      </c>
      <c r="F74" s="659" t="s">
        <v>19</v>
      </c>
      <c r="G74" s="854">
        <v>38898</v>
      </c>
      <c r="H74" s="840">
        <f>G74*(1-$H$4)</f>
        <v>38898</v>
      </c>
      <c r="I74" s="841">
        <f t="shared" ref="I74" si="28">G74/1.2</f>
        <v>32415</v>
      </c>
      <c r="J74" s="842"/>
      <c r="K74" s="845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ht="16" customHeight="1" x14ac:dyDescent="0.25">
      <c r="A75" s="104"/>
      <c r="B75" s="838"/>
      <c r="C75" s="105" t="s">
        <v>956</v>
      </c>
      <c r="D75" s="587"/>
      <c r="E75" s="588"/>
      <c r="F75" s="659"/>
      <c r="G75" s="839"/>
      <c r="H75" s="840"/>
      <c r="I75" s="841"/>
      <c r="J75" s="842"/>
      <c r="K75" s="845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ht="16" customHeight="1" x14ac:dyDescent="0.25">
      <c r="A76" s="30"/>
      <c r="B76" s="838" t="s">
        <v>915</v>
      </c>
      <c r="C76" s="298" t="s">
        <v>936</v>
      </c>
      <c r="D76" s="587" t="s">
        <v>16</v>
      </c>
      <c r="E76" s="588" t="s">
        <v>14</v>
      </c>
      <c r="F76" s="659" t="s">
        <v>19</v>
      </c>
      <c r="G76" s="839">
        <v>39780</v>
      </c>
      <c r="H76" s="840">
        <f>G76*(1-$H$4)</f>
        <v>39780</v>
      </c>
      <c r="I76" s="841">
        <f t="shared" ref="I76" si="29">G76/1.2</f>
        <v>33150</v>
      </c>
      <c r="J76" s="842"/>
      <c r="K76" s="845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ht="16" customHeight="1" x14ac:dyDescent="0.25">
      <c r="A77" s="104"/>
      <c r="B77" s="838"/>
      <c r="C77" s="105" t="s">
        <v>957</v>
      </c>
      <c r="D77" s="587"/>
      <c r="E77" s="588"/>
      <c r="F77" s="659"/>
      <c r="G77" s="839"/>
      <c r="H77" s="840"/>
      <c r="I77" s="841"/>
      <c r="J77" s="842"/>
      <c r="K77" s="845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ht="16" customHeight="1" x14ac:dyDescent="0.25">
      <c r="A78" s="30"/>
      <c r="B78" s="838" t="s">
        <v>916</v>
      </c>
      <c r="C78" s="298" t="s">
        <v>937</v>
      </c>
      <c r="D78" s="587" t="s">
        <v>16</v>
      </c>
      <c r="E78" s="588" t="s">
        <v>14</v>
      </c>
      <c r="F78" s="659" t="s">
        <v>19</v>
      </c>
      <c r="G78" s="839">
        <v>43029</v>
      </c>
      <c r="H78" s="840">
        <f>G78*(1-$H$4)</f>
        <v>43029</v>
      </c>
      <c r="I78" s="841">
        <f t="shared" ref="I78" si="30">G78/1.2</f>
        <v>35857.5</v>
      </c>
      <c r="J78" s="842"/>
      <c r="K78" s="845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ht="16" customHeight="1" x14ac:dyDescent="0.25">
      <c r="A79" s="104"/>
      <c r="B79" s="838"/>
      <c r="C79" s="105" t="s">
        <v>958</v>
      </c>
      <c r="D79" s="587"/>
      <c r="E79" s="588"/>
      <c r="F79" s="659"/>
      <c r="G79" s="839"/>
      <c r="H79" s="840"/>
      <c r="I79" s="841"/>
      <c r="J79" s="842"/>
      <c r="K79" s="845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ht="16" customHeight="1" x14ac:dyDescent="0.25">
      <c r="A80" s="30"/>
      <c r="B80" s="838" t="s">
        <v>917</v>
      </c>
      <c r="C80" s="298" t="s">
        <v>938</v>
      </c>
      <c r="D80" s="593" t="s">
        <v>16</v>
      </c>
      <c r="E80" s="594" t="s">
        <v>14</v>
      </c>
      <c r="F80" s="646" t="s">
        <v>19</v>
      </c>
      <c r="G80" s="684">
        <v>44055</v>
      </c>
      <c r="H80" s="852">
        <f>G80*(1-$H$4)</f>
        <v>44055</v>
      </c>
      <c r="I80" s="841">
        <f t="shared" ref="I80" si="31">G80/1.2</f>
        <v>36712.5</v>
      </c>
      <c r="J80" s="842"/>
      <c r="K80" s="845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ht="16" customHeight="1" thickBot="1" x14ac:dyDescent="0.3">
      <c r="A81" s="104"/>
      <c r="B81" s="847"/>
      <c r="C81" s="246" t="s">
        <v>959</v>
      </c>
      <c r="D81" s="848"/>
      <c r="E81" s="849"/>
      <c r="F81" s="850"/>
      <c r="G81" s="851"/>
      <c r="H81" s="853"/>
      <c r="I81" s="841"/>
      <c r="J81" s="842"/>
      <c r="K81" s="846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ht="16" customHeight="1" x14ac:dyDescent="0.25">
      <c r="A82" s="104"/>
      <c r="B82" s="843" t="s">
        <v>918</v>
      </c>
      <c r="C82" s="245" t="s">
        <v>939</v>
      </c>
      <c r="D82" s="587" t="s">
        <v>16</v>
      </c>
      <c r="E82" s="588" t="s">
        <v>14</v>
      </c>
      <c r="F82" s="659" t="s">
        <v>19</v>
      </c>
      <c r="G82" s="839">
        <v>83118</v>
      </c>
      <c r="H82" s="840">
        <f>G82*(1-$H$4)</f>
        <v>83118</v>
      </c>
      <c r="I82" s="841">
        <f t="shared" ref="I82" si="32">G82/1.2</f>
        <v>69265</v>
      </c>
      <c r="J82" s="842"/>
      <c r="K82" s="844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ht="16" customHeight="1" x14ac:dyDescent="0.25">
      <c r="A83" s="104"/>
      <c r="B83" s="838"/>
      <c r="C83" s="105" t="s">
        <v>960</v>
      </c>
      <c r="D83" s="587"/>
      <c r="E83" s="588"/>
      <c r="F83" s="659"/>
      <c r="G83" s="839"/>
      <c r="H83" s="840"/>
      <c r="I83" s="841"/>
      <c r="J83" s="842"/>
      <c r="K83" s="845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ht="16" customHeight="1" x14ac:dyDescent="0.25">
      <c r="A84" s="30"/>
      <c r="B84" s="838" t="s">
        <v>919</v>
      </c>
      <c r="C84" s="298" t="s">
        <v>940</v>
      </c>
      <c r="D84" s="587" t="s">
        <v>16</v>
      </c>
      <c r="E84" s="588" t="s">
        <v>14</v>
      </c>
      <c r="F84" s="659" t="s">
        <v>19</v>
      </c>
      <c r="G84" s="839">
        <v>86823</v>
      </c>
      <c r="H84" s="840">
        <f>G84*(1-$H$4)</f>
        <v>86823</v>
      </c>
      <c r="I84" s="841">
        <f t="shared" ref="I84" si="33">G84/1.2</f>
        <v>72352.5</v>
      </c>
      <c r="J84" s="842"/>
      <c r="K84" s="845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 ht="16" customHeight="1" x14ac:dyDescent="0.25">
      <c r="A85" s="30"/>
      <c r="B85" s="838"/>
      <c r="C85" s="105" t="s">
        <v>961</v>
      </c>
      <c r="D85" s="587"/>
      <c r="E85" s="588"/>
      <c r="F85" s="659"/>
      <c r="G85" s="839"/>
      <c r="H85" s="840"/>
      <c r="I85" s="841"/>
      <c r="J85" s="842"/>
      <c r="K85" s="845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 ht="16" customHeight="1" x14ac:dyDescent="0.25">
      <c r="A86" s="30"/>
      <c r="B86" s="838" t="s">
        <v>920</v>
      </c>
      <c r="C86" s="298" t="s">
        <v>941</v>
      </c>
      <c r="D86" s="587" t="s">
        <v>16</v>
      </c>
      <c r="E86" s="588" t="s">
        <v>14</v>
      </c>
      <c r="F86" s="659" t="s">
        <v>19</v>
      </c>
      <c r="G86" s="839">
        <v>87993</v>
      </c>
      <c r="H86" s="840">
        <f>G86*(1-$H$4)</f>
        <v>87993</v>
      </c>
      <c r="I86" s="841">
        <f t="shared" ref="I86" si="34">G86/1.2</f>
        <v>73327.5</v>
      </c>
      <c r="J86" s="842"/>
      <c r="K86" s="845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 ht="16" customHeight="1" x14ac:dyDescent="0.25">
      <c r="A87" s="30"/>
      <c r="B87" s="838"/>
      <c r="C87" s="105" t="s">
        <v>962</v>
      </c>
      <c r="D87" s="587"/>
      <c r="E87" s="588"/>
      <c r="F87" s="659"/>
      <c r="G87" s="839"/>
      <c r="H87" s="840"/>
      <c r="I87" s="841"/>
      <c r="J87" s="842"/>
      <c r="K87" s="845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 ht="16" customHeight="1" x14ac:dyDescent="0.25">
      <c r="A88" s="30"/>
      <c r="B88" s="838" t="s">
        <v>921</v>
      </c>
      <c r="C88" s="298" t="s">
        <v>942</v>
      </c>
      <c r="D88" s="587" t="s">
        <v>16</v>
      </c>
      <c r="E88" s="588" t="s">
        <v>14</v>
      </c>
      <c r="F88" s="659" t="s">
        <v>19</v>
      </c>
      <c r="G88" s="839">
        <v>100695</v>
      </c>
      <c r="H88" s="840">
        <f>G88*(1-$H$4)</f>
        <v>100695</v>
      </c>
      <c r="I88" s="841">
        <f t="shared" ref="I88" si="35">G88/1.2</f>
        <v>83912.5</v>
      </c>
      <c r="J88" s="842"/>
      <c r="K88" s="845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 ht="16" customHeight="1" x14ac:dyDescent="0.25">
      <c r="A89" s="30"/>
      <c r="B89" s="838"/>
      <c r="C89" s="105" t="s">
        <v>963</v>
      </c>
      <c r="D89" s="587"/>
      <c r="E89" s="588"/>
      <c r="F89" s="659"/>
      <c r="G89" s="839"/>
      <c r="H89" s="840"/>
      <c r="I89" s="841"/>
      <c r="J89" s="842"/>
      <c r="K89" s="845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 ht="16" customHeight="1" x14ac:dyDescent="0.25">
      <c r="A90" s="30"/>
      <c r="B90" s="838" t="s">
        <v>922</v>
      </c>
      <c r="C90" s="298" t="s">
        <v>945</v>
      </c>
      <c r="D90" s="587" t="s">
        <v>16</v>
      </c>
      <c r="E90" s="588" t="s">
        <v>14</v>
      </c>
      <c r="F90" s="659" t="s">
        <v>19</v>
      </c>
      <c r="G90" s="839">
        <v>104769</v>
      </c>
      <c r="H90" s="840">
        <f>G90*(1-$H$4)</f>
        <v>104769</v>
      </c>
      <c r="I90" s="841">
        <f t="shared" ref="I90" si="36">G90/1.2</f>
        <v>87307.5</v>
      </c>
      <c r="J90" s="842"/>
      <c r="K90" s="845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 ht="16" customHeight="1" x14ac:dyDescent="0.25">
      <c r="A91" s="30"/>
      <c r="B91" s="838"/>
      <c r="C91" s="105" t="s">
        <v>964</v>
      </c>
      <c r="D91" s="587"/>
      <c r="E91" s="588"/>
      <c r="F91" s="659"/>
      <c r="G91" s="839"/>
      <c r="H91" s="840"/>
      <c r="I91" s="841"/>
      <c r="J91" s="842"/>
      <c r="K91" s="845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 ht="16" customHeight="1" x14ac:dyDescent="0.25">
      <c r="A92" s="30"/>
      <c r="B92" s="838" t="s">
        <v>923</v>
      </c>
      <c r="C92" s="298" t="s">
        <v>943</v>
      </c>
      <c r="D92" s="593" t="s">
        <v>16</v>
      </c>
      <c r="E92" s="594" t="s">
        <v>14</v>
      </c>
      <c r="F92" s="646" t="s">
        <v>19</v>
      </c>
      <c r="G92" s="684">
        <v>106050</v>
      </c>
      <c r="H92" s="852">
        <f>G92*(1-$H$4)</f>
        <v>106050</v>
      </c>
      <c r="I92" s="841">
        <f t="shared" ref="I92" si="37">G92/1.2</f>
        <v>88375</v>
      </c>
      <c r="J92" s="842"/>
      <c r="K92" s="845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 ht="16" customHeight="1" thickBot="1" x14ac:dyDescent="0.3">
      <c r="A93" s="30"/>
      <c r="B93" s="847"/>
      <c r="C93" s="246" t="s">
        <v>965</v>
      </c>
      <c r="D93" s="848"/>
      <c r="E93" s="849"/>
      <c r="F93" s="850"/>
      <c r="G93" s="851"/>
      <c r="H93" s="853"/>
      <c r="I93" s="841"/>
      <c r="J93" s="842"/>
      <c r="K93" s="846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 ht="16" customHeight="1" x14ac:dyDescent="0.25">
      <c r="A94" s="30"/>
      <c r="B94" s="843" t="s">
        <v>924</v>
      </c>
      <c r="C94" s="245" t="s">
        <v>944</v>
      </c>
      <c r="D94" s="587" t="s">
        <v>16</v>
      </c>
      <c r="E94" s="588" t="s">
        <v>14</v>
      </c>
      <c r="F94" s="659" t="s">
        <v>19</v>
      </c>
      <c r="G94" s="839">
        <v>159282</v>
      </c>
      <c r="H94" s="840">
        <f>G94*(1-$H$4)</f>
        <v>159282</v>
      </c>
      <c r="I94" s="841">
        <f t="shared" ref="I94" si="38">G94/1.2</f>
        <v>132735</v>
      </c>
      <c r="J94" s="842"/>
      <c r="K94" s="844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 ht="16" customHeight="1" x14ac:dyDescent="0.25">
      <c r="A95" s="30"/>
      <c r="B95" s="838"/>
      <c r="C95" s="105" t="s">
        <v>966</v>
      </c>
      <c r="D95" s="587"/>
      <c r="E95" s="588"/>
      <c r="F95" s="659"/>
      <c r="G95" s="839"/>
      <c r="H95" s="840"/>
      <c r="I95" s="841"/>
      <c r="J95" s="842"/>
      <c r="K95" s="845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 ht="16" customHeight="1" x14ac:dyDescent="0.25">
      <c r="A96" s="30"/>
      <c r="B96" s="838" t="s">
        <v>925</v>
      </c>
      <c r="C96" s="298" t="s">
        <v>946</v>
      </c>
      <c r="D96" s="587" t="s">
        <v>16</v>
      </c>
      <c r="E96" s="588" t="s">
        <v>14</v>
      </c>
      <c r="F96" s="659" t="s">
        <v>19</v>
      </c>
      <c r="G96" s="839">
        <v>163170</v>
      </c>
      <c r="H96" s="840">
        <f>G96*(1-$H$4)</f>
        <v>163170</v>
      </c>
      <c r="I96" s="841">
        <f t="shared" ref="I96" si="39">G96/1.2</f>
        <v>135975</v>
      </c>
      <c r="J96" s="842"/>
      <c r="K96" s="845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 ht="16" customHeight="1" x14ac:dyDescent="0.25">
      <c r="A97" s="30"/>
      <c r="B97" s="838"/>
      <c r="C97" s="105" t="s">
        <v>967</v>
      </c>
      <c r="D97" s="587"/>
      <c r="E97" s="588"/>
      <c r="F97" s="659"/>
      <c r="G97" s="839"/>
      <c r="H97" s="840"/>
      <c r="I97" s="841"/>
      <c r="J97" s="842"/>
      <c r="K97" s="845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 ht="16" customHeight="1" x14ac:dyDescent="0.25">
      <c r="A98" s="30"/>
      <c r="B98" s="838" t="s">
        <v>926</v>
      </c>
      <c r="C98" s="298" t="s">
        <v>947</v>
      </c>
      <c r="D98" s="587" t="s">
        <v>16</v>
      </c>
      <c r="E98" s="588" t="s">
        <v>14</v>
      </c>
      <c r="F98" s="659" t="s">
        <v>19</v>
      </c>
      <c r="G98" s="839">
        <v>164394</v>
      </c>
      <c r="H98" s="840">
        <f>G98*(1-$H$4)</f>
        <v>164394</v>
      </c>
      <c r="I98" s="841">
        <f t="shared" ref="I98" si="40">G98/1.2</f>
        <v>136995</v>
      </c>
      <c r="J98" s="842"/>
      <c r="K98" s="845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 ht="16" customHeight="1" x14ac:dyDescent="0.25">
      <c r="A99" s="30"/>
      <c r="B99" s="838"/>
      <c r="C99" s="105" t="s">
        <v>968</v>
      </c>
      <c r="D99" s="587"/>
      <c r="E99" s="588"/>
      <c r="F99" s="659"/>
      <c r="G99" s="839"/>
      <c r="H99" s="840"/>
      <c r="I99" s="841"/>
      <c r="J99" s="842"/>
      <c r="K99" s="845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 ht="16" customHeight="1" x14ac:dyDescent="0.25">
      <c r="A100" s="30"/>
      <c r="B100" s="838" t="s">
        <v>927</v>
      </c>
      <c r="C100" s="298" t="s">
        <v>948</v>
      </c>
      <c r="D100" s="587" t="s">
        <v>16</v>
      </c>
      <c r="E100" s="588" t="s">
        <v>14</v>
      </c>
      <c r="F100" s="659" t="s">
        <v>19</v>
      </c>
      <c r="G100" s="839">
        <v>172746</v>
      </c>
      <c r="H100" s="840">
        <f>G100*(1-$H$4)</f>
        <v>172746</v>
      </c>
      <c r="I100" s="841">
        <f t="shared" ref="I100" si="41">G100/1.2</f>
        <v>143955</v>
      </c>
      <c r="J100" s="842"/>
      <c r="K100" s="845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 ht="16" customHeight="1" x14ac:dyDescent="0.25">
      <c r="A101" s="30"/>
      <c r="B101" s="838"/>
      <c r="C101" s="105" t="s">
        <v>969</v>
      </c>
      <c r="D101" s="587"/>
      <c r="E101" s="588"/>
      <c r="F101" s="659"/>
      <c r="G101" s="839"/>
      <c r="H101" s="840"/>
      <c r="I101" s="841"/>
      <c r="J101" s="842"/>
      <c r="K101" s="845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 ht="16" customHeight="1" x14ac:dyDescent="0.25">
      <c r="A102" s="30"/>
      <c r="B102" s="838" t="s">
        <v>928</v>
      </c>
      <c r="C102" s="298" t="s">
        <v>949</v>
      </c>
      <c r="D102" s="587" t="s">
        <v>16</v>
      </c>
      <c r="E102" s="588" t="s">
        <v>14</v>
      </c>
      <c r="F102" s="659" t="s">
        <v>19</v>
      </c>
      <c r="G102" s="839">
        <v>176634</v>
      </c>
      <c r="H102" s="840">
        <f>G102*(1-$H$4)</f>
        <v>176634</v>
      </c>
      <c r="I102" s="841">
        <f t="shared" ref="I102" si="42">G102/1.2</f>
        <v>147195</v>
      </c>
      <c r="J102" s="842"/>
      <c r="K102" s="845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 ht="16" customHeight="1" x14ac:dyDescent="0.25">
      <c r="A103" s="30"/>
      <c r="B103" s="838"/>
      <c r="C103" s="105" t="s">
        <v>970</v>
      </c>
      <c r="D103" s="587"/>
      <c r="E103" s="588"/>
      <c r="F103" s="659"/>
      <c r="G103" s="839"/>
      <c r="H103" s="840"/>
      <c r="I103" s="841"/>
      <c r="J103" s="842"/>
      <c r="K103" s="845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 ht="16" customHeight="1" x14ac:dyDescent="0.25">
      <c r="A104" s="30"/>
      <c r="B104" s="838" t="s">
        <v>929</v>
      </c>
      <c r="C104" s="298" t="s">
        <v>950</v>
      </c>
      <c r="D104" s="593" t="s">
        <v>16</v>
      </c>
      <c r="E104" s="594" t="s">
        <v>14</v>
      </c>
      <c r="F104" s="646" t="s">
        <v>19</v>
      </c>
      <c r="G104" s="684">
        <v>177858</v>
      </c>
      <c r="H104" s="852">
        <f>G104*(1-$H$4)</f>
        <v>177858</v>
      </c>
      <c r="I104" s="841">
        <f t="shared" ref="I104" si="43">G104/1.2</f>
        <v>148215</v>
      </c>
      <c r="J104" s="842"/>
      <c r="K104" s="845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 ht="16" customHeight="1" thickBot="1" x14ac:dyDescent="0.3">
      <c r="A105" s="247"/>
      <c r="B105" s="847"/>
      <c r="C105" s="246" t="s">
        <v>971</v>
      </c>
      <c r="D105" s="848"/>
      <c r="E105" s="849"/>
      <c r="F105" s="850"/>
      <c r="G105" s="851"/>
      <c r="H105" s="853"/>
      <c r="I105" s="841"/>
      <c r="J105" s="842"/>
      <c r="K105" s="846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 ht="40" customHeight="1" x14ac:dyDescent="0.25">
      <c r="A106" s="862" t="s">
        <v>977</v>
      </c>
      <c r="B106" s="862"/>
      <c r="C106" s="862"/>
      <c r="D106" s="862"/>
      <c r="E106" s="862"/>
      <c r="F106" s="862"/>
      <c r="G106" s="862"/>
      <c r="H106" s="862"/>
      <c r="I106" s="408"/>
      <c r="J106" s="420"/>
      <c r="K106" s="329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 ht="12.75" customHeight="1" x14ac:dyDescent="0.25">
      <c r="A107" s="857"/>
      <c r="B107" s="857"/>
      <c r="C107" s="857"/>
      <c r="D107" s="857"/>
      <c r="E107" s="857"/>
      <c r="F107" s="857"/>
      <c r="G107" s="857"/>
      <c r="H107" s="857"/>
      <c r="I107" s="120"/>
      <c r="J107" s="421"/>
      <c r="K107" s="375"/>
      <c r="L107" s="11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 s="152" customFormat="1" ht="16.5" customHeight="1" x14ac:dyDescent="0.25">
      <c r="B108" s="153"/>
      <c r="C108" s="153"/>
      <c r="D108" s="153"/>
      <c r="E108" s="153"/>
      <c r="F108" s="153"/>
      <c r="G108" s="153"/>
      <c r="H108" s="153"/>
      <c r="I108" s="154"/>
      <c r="J108" s="421"/>
      <c r="K108" s="374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</row>
    <row r="109" spans="1:54" s="152" customFormat="1" x14ac:dyDescent="0.25">
      <c r="B109" s="153"/>
      <c r="C109" s="153"/>
      <c r="D109" s="153"/>
      <c r="E109" s="153"/>
      <c r="F109" s="153"/>
      <c r="G109" s="153"/>
      <c r="H109" s="153"/>
      <c r="I109" s="154"/>
      <c r="J109" s="421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</row>
    <row r="110" spans="1:54" s="152" customFormat="1" x14ac:dyDescent="0.25">
      <c r="B110" s="153"/>
      <c r="C110" s="153"/>
      <c r="D110" s="153"/>
      <c r="E110" s="153"/>
      <c r="F110" s="153"/>
      <c r="G110" s="153"/>
      <c r="H110" s="153"/>
      <c r="I110" s="154"/>
      <c r="J110" s="421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</row>
    <row r="111" spans="1:54" s="152" customFormat="1" x14ac:dyDescent="0.25">
      <c r="B111" s="153"/>
      <c r="C111" s="153"/>
      <c r="D111" s="153"/>
      <c r="E111" s="153"/>
      <c r="F111" s="153"/>
      <c r="G111" s="153"/>
      <c r="H111" s="153"/>
      <c r="I111" s="154"/>
      <c r="J111" s="421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</row>
    <row r="112" spans="1:54" s="152" customFormat="1" x14ac:dyDescent="0.25">
      <c r="B112" s="153"/>
      <c r="C112" s="153"/>
      <c r="D112" s="153"/>
      <c r="E112" s="153"/>
      <c r="F112" s="153"/>
      <c r="G112" s="153"/>
      <c r="H112" s="153"/>
      <c r="I112" s="154"/>
      <c r="J112" s="421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</row>
    <row r="113" spans="2:54" s="152" customFormat="1" x14ac:dyDescent="0.25">
      <c r="B113" s="153"/>
      <c r="C113" s="153"/>
      <c r="D113" s="153"/>
      <c r="E113" s="153"/>
      <c r="F113" s="153"/>
      <c r="G113" s="153"/>
      <c r="H113" s="153"/>
      <c r="I113" s="154"/>
      <c r="J113" s="421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</row>
    <row r="114" spans="2:54" s="152" customFormat="1" x14ac:dyDescent="0.25">
      <c r="B114" s="153"/>
      <c r="C114" s="153"/>
      <c r="D114" s="153"/>
      <c r="E114" s="153"/>
      <c r="F114" s="153"/>
      <c r="G114" s="153"/>
      <c r="H114" s="153"/>
      <c r="I114" s="154"/>
      <c r="J114" s="421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</row>
    <row r="115" spans="2:54" s="152" customFormat="1" x14ac:dyDescent="0.25">
      <c r="B115" s="153"/>
      <c r="C115" s="153"/>
      <c r="D115" s="153"/>
      <c r="E115" s="153"/>
      <c r="F115" s="153"/>
      <c r="G115" s="153"/>
      <c r="H115" s="153"/>
      <c r="I115" s="154"/>
      <c r="J115" s="421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</row>
    <row r="116" spans="2:54" s="152" customFormat="1" x14ac:dyDescent="0.25">
      <c r="B116" s="153"/>
      <c r="C116" s="153"/>
      <c r="D116" s="153"/>
      <c r="E116" s="153"/>
      <c r="F116" s="153"/>
      <c r="G116" s="153"/>
      <c r="H116" s="153"/>
      <c r="I116" s="154"/>
      <c r="J116" s="421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</row>
    <row r="117" spans="2:54" s="152" customFormat="1" x14ac:dyDescent="0.25">
      <c r="B117" s="153"/>
      <c r="C117" s="153"/>
      <c r="D117" s="153"/>
      <c r="E117" s="153"/>
      <c r="F117" s="153"/>
      <c r="G117" s="153"/>
      <c r="H117" s="153"/>
      <c r="I117" s="154"/>
      <c r="J117" s="421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</row>
    <row r="118" spans="2:54" s="152" customFormat="1" x14ac:dyDescent="0.25">
      <c r="B118" s="153"/>
      <c r="C118" s="153"/>
      <c r="D118" s="153"/>
      <c r="E118" s="153"/>
      <c r="F118" s="153"/>
      <c r="G118" s="153"/>
      <c r="H118" s="153"/>
      <c r="I118" s="154"/>
      <c r="J118" s="421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</row>
    <row r="119" spans="2:54" s="152" customFormat="1" x14ac:dyDescent="0.25">
      <c r="B119" s="153"/>
      <c r="C119" s="153"/>
      <c r="D119" s="153"/>
      <c r="E119" s="153"/>
      <c r="F119" s="153"/>
      <c r="G119" s="153"/>
      <c r="H119" s="153"/>
      <c r="I119" s="154"/>
      <c r="J119" s="421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</row>
    <row r="120" spans="2:54" s="152" customFormat="1" x14ac:dyDescent="0.25">
      <c r="B120" s="153"/>
      <c r="C120" s="153"/>
      <c r="D120" s="153"/>
      <c r="E120" s="153"/>
      <c r="F120" s="153"/>
      <c r="G120" s="153"/>
      <c r="H120" s="153"/>
      <c r="I120" s="154"/>
      <c r="J120" s="421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</row>
    <row r="121" spans="2:54" s="152" customFormat="1" x14ac:dyDescent="0.25">
      <c r="B121" s="153"/>
      <c r="C121" s="153"/>
      <c r="D121" s="153"/>
      <c r="E121" s="153"/>
      <c r="F121" s="153"/>
      <c r="G121" s="153"/>
      <c r="H121" s="153"/>
      <c r="I121" s="154"/>
      <c r="J121" s="421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</row>
    <row r="122" spans="2:54" s="152" customFormat="1" x14ac:dyDescent="0.25">
      <c r="B122" s="153"/>
      <c r="C122" s="153"/>
      <c r="D122" s="153"/>
      <c r="E122" s="153"/>
      <c r="F122" s="153"/>
      <c r="G122" s="153"/>
      <c r="H122" s="153"/>
      <c r="I122" s="154"/>
      <c r="J122" s="421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</row>
    <row r="123" spans="2:54" s="152" customFormat="1" x14ac:dyDescent="0.25">
      <c r="B123" s="153"/>
      <c r="C123" s="153"/>
      <c r="D123" s="153"/>
      <c r="E123" s="153"/>
      <c r="F123" s="153"/>
      <c r="G123" s="153"/>
      <c r="H123" s="153"/>
      <c r="I123" s="154"/>
      <c r="J123" s="421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</row>
    <row r="124" spans="2:54" s="152" customFormat="1" x14ac:dyDescent="0.25">
      <c r="B124" s="153"/>
      <c r="C124" s="153"/>
      <c r="D124" s="153"/>
      <c r="E124" s="153"/>
      <c r="F124" s="153"/>
      <c r="G124" s="153"/>
      <c r="H124" s="153"/>
      <c r="I124" s="154"/>
      <c r="J124" s="421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</row>
    <row r="125" spans="2:54" s="152" customFormat="1" x14ac:dyDescent="0.25">
      <c r="B125" s="153"/>
      <c r="C125" s="153"/>
      <c r="D125" s="153"/>
      <c r="E125" s="153"/>
      <c r="F125" s="153"/>
      <c r="G125" s="153"/>
      <c r="H125" s="153"/>
      <c r="I125" s="154"/>
      <c r="J125" s="421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</row>
    <row r="126" spans="2:54" s="152" customFormat="1" x14ac:dyDescent="0.25">
      <c r="B126" s="153"/>
      <c r="C126" s="153"/>
      <c r="D126" s="153"/>
      <c r="E126" s="153"/>
      <c r="F126" s="153"/>
      <c r="G126" s="153"/>
      <c r="H126" s="153"/>
      <c r="I126" s="154"/>
      <c r="J126" s="421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8"/>
      <c r="BB126" s="158"/>
    </row>
    <row r="127" spans="2:54" s="152" customFormat="1" x14ac:dyDescent="0.25">
      <c r="B127" s="153"/>
      <c r="C127" s="153"/>
      <c r="D127" s="153"/>
      <c r="E127" s="153"/>
      <c r="F127" s="153"/>
      <c r="G127" s="153"/>
      <c r="H127" s="153"/>
      <c r="I127" s="154"/>
      <c r="J127" s="421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8"/>
      <c r="BB127" s="158"/>
    </row>
    <row r="128" spans="2:54" s="152" customFormat="1" x14ac:dyDescent="0.25">
      <c r="B128" s="153"/>
      <c r="C128" s="153"/>
      <c r="D128" s="153"/>
      <c r="E128" s="153"/>
      <c r="F128" s="153"/>
      <c r="G128" s="153"/>
      <c r="H128" s="153"/>
      <c r="I128" s="154"/>
      <c r="J128" s="421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8"/>
      <c r="BB128" s="158"/>
    </row>
    <row r="129" spans="2:54" s="152" customFormat="1" x14ac:dyDescent="0.25">
      <c r="B129" s="153"/>
      <c r="C129" s="153"/>
      <c r="D129" s="153"/>
      <c r="E129" s="153"/>
      <c r="F129" s="153"/>
      <c r="G129" s="153"/>
      <c r="H129" s="153"/>
      <c r="I129" s="154"/>
      <c r="J129" s="421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</row>
    <row r="130" spans="2:54" s="152" customFormat="1" x14ac:dyDescent="0.25">
      <c r="B130" s="153"/>
      <c r="C130" s="153"/>
      <c r="D130" s="153"/>
      <c r="E130" s="153"/>
      <c r="F130" s="153"/>
      <c r="G130" s="153"/>
      <c r="H130" s="153"/>
      <c r="I130" s="154"/>
      <c r="J130" s="421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</row>
    <row r="131" spans="2:54" s="152" customFormat="1" x14ac:dyDescent="0.25">
      <c r="B131" s="153"/>
      <c r="C131" s="153"/>
      <c r="D131" s="153"/>
      <c r="E131" s="153"/>
      <c r="F131" s="153"/>
      <c r="G131" s="153"/>
      <c r="H131" s="153"/>
      <c r="I131" s="154"/>
      <c r="J131" s="421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8"/>
      <c r="BB131" s="158"/>
    </row>
    <row r="132" spans="2:54" s="152" customFormat="1" x14ac:dyDescent="0.25">
      <c r="B132" s="153"/>
      <c r="C132" s="153"/>
      <c r="D132" s="153"/>
      <c r="E132" s="153"/>
      <c r="F132" s="153"/>
      <c r="G132" s="153"/>
      <c r="H132" s="153"/>
      <c r="I132" s="154"/>
      <c r="J132" s="421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</row>
    <row r="133" spans="2:54" s="152" customFormat="1" x14ac:dyDescent="0.25">
      <c r="B133" s="153"/>
      <c r="C133" s="153"/>
      <c r="D133" s="153"/>
      <c r="E133" s="153"/>
      <c r="F133" s="153"/>
      <c r="G133" s="153"/>
      <c r="H133" s="153"/>
      <c r="I133" s="154"/>
      <c r="J133" s="421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</row>
    <row r="134" spans="2:54" s="152" customFormat="1" x14ac:dyDescent="0.25">
      <c r="B134" s="153"/>
      <c r="C134" s="153"/>
      <c r="D134" s="153"/>
      <c r="E134" s="153"/>
      <c r="F134" s="153"/>
      <c r="G134" s="153"/>
      <c r="H134" s="153"/>
      <c r="I134" s="154"/>
      <c r="J134" s="421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</row>
    <row r="135" spans="2:54" s="152" customFormat="1" x14ac:dyDescent="0.25">
      <c r="B135" s="153"/>
      <c r="C135" s="153"/>
      <c r="D135" s="153"/>
      <c r="E135" s="153"/>
      <c r="F135" s="153"/>
      <c r="G135" s="153"/>
      <c r="H135" s="153"/>
      <c r="I135" s="154"/>
      <c r="J135" s="421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</row>
    <row r="136" spans="2:54" s="152" customFormat="1" x14ac:dyDescent="0.25">
      <c r="B136" s="153"/>
      <c r="C136" s="153"/>
      <c r="D136" s="153"/>
      <c r="E136" s="153"/>
      <c r="F136" s="153"/>
      <c r="G136" s="153"/>
      <c r="H136" s="153"/>
      <c r="I136" s="154"/>
      <c r="J136" s="421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</row>
    <row r="137" spans="2:54" s="152" customFormat="1" x14ac:dyDescent="0.25">
      <c r="B137" s="153"/>
      <c r="C137" s="153"/>
      <c r="D137" s="153"/>
      <c r="E137" s="153"/>
      <c r="F137" s="153"/>
      <c r="G137" s="153"/>
      <c r="H137" s="153"/>
      <c r="I137" s="154"/>
      <c r="J137" s="421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</row>
    <row r="138" spans="2:54" s="152" customFormat="1" x14ac:dyDescent="0.25">
      <c r="B138" s="153"/>
      <c r="C138" s="153"/>
      <c r="D138" s="153"/>
      <c r="E138" s="153"/>
      <c r="F138" s="153"/>
      <c r="G138" s="153"/>
      <c r="H138" s="153"/>
      <c r="I138" s="154"/>
      <c r="J138" s="421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</row>
    <row r="139" spans="2:54" s="152" customFormat="1" x14ac:dyDescent="0.25">
      <c r="B139" s="153"/>
      <c r="C139" s="153"/>
      <c r="D139" s="153"/>
      <c r="E139" s="153"/>
      <c r="F139" s="153"/>
      <c r="G139" s="153"/>
      <c r="H139" s="153"/>
      <c r="I139" s="154"/>
      <c r="J139" s="421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</row>
    <row r="140" spans="2:54" s="152" customFormat="1" x14ac:dyDescent="0.25">
      <c r="B140" s="153"/>
      <c r="C140" s="153"/>
      <c r="D140" s="153"/>
      <c r="E140" s="153"/>
      <c r="F140" s="153"/>
      <c r="G140" s="153"/>
      <c r="H140" s="153"/>
      <c r="I140" s="154"/>
      <c r="J140" s="421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</row>
    <row r="141" spans="2:54" s="152" customFormat="1" x14ac:dyDescent="0.25">
      <c r="B141" s="153"/>
      <c r="C141" s="153"/>
      <c r="D141" s="153"/>
      <c r="E141" s="153"/>
      <c r="F141" s="153"/>
      <c r="G141" s="153"/>
      <c r="H141" s="153"/>
      <c r="I141" s="154"/>
      <c r="J141" s="421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8"/>
      <c r="BB141" s="158"/>
    </row>
    <row r="142" spans="2:54" s="152" customFormat="1" x14ac:dyDescent="0.25">
      <c r="B142" s="153"/>
      <c r="C142" s="153"/>
      <c r="D142" s="153"/>
      <c r="E142" s="153"/>
      <c r="F142" s="153"/>
      <c r="G142" s="153"/>
      <c r="H142" s="153"/>
      <c r="I142" s="154"/>
      <c r="J142" s="421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8"/>
      <c r="BB142" s="158"/>
    </row>
    <row r="143" spans="2:54" s="152" customFormat="1" x14ac:dyDescent="0.25">
      <c r="B143" s="153"/>
      <c r="C143" s="153"/>
      <c r="D143" s="153"/>
      <c r="E143" s="153"/>
      <c r="F143" s="153"/>
      <c r="G143" s="153"/>
      <c r="H143" s="153"/>
      <c r="I143" s="154"/>
      <c r="J143" s="421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8"/>
      <c r="BB143" s="158"/>
    </row>
    <row r="144" spans="2:54" s="152" customFormat="1" x14ac:dyDescent="0.25">
      <c r="B144" s="153"/>
      <c r="C144" s="153"/>
      <c r="D144" s="153"/>
      <c r="E144" s="153"/>
      <c r="F144" s="153"/>
      <c r="G144" s="153"/>
      <c r="H144" s="153"/>
      <c r="I144" s="154"/>
      <c r="J144" s="421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8"/>
      <c r="BB144" s="158"/>
    </row>
    <row r="145" spans="2:54" s="152" customFormat="1" x14ac:dyDescent="0.25">
      <c r="B145" s="153"/>
      <c r="C145" s="153"/>
      <c r="D145" s="153"/>
      <c r="E145" s="153"/>
      <c r="F145" s="153"/>
      <c r="G145" s="153"/>
      <c r="H145" s="153"/>
      <c r="I145" s="154"/>
      <c r="J145" s="421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8"/>
      <c r="BB145" s="158"/>
    </row>
    <row r="146" spans="2:54" s="152" customFormat="1" x14ac:dyDescent="0.25">
      <c r="B146" s="153"/>
      <c r="C146" s="153"/>
      <c r="D146" s="153"/>
      <c r="E146" s="153"/>
      <c r="F146" s="153"/>
      <c r="G146" s="153"/>
      <c r="H146" s="153"/>
      <c r="I146" s="154"/>
      <c r="J146" s="421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8"/>
      <c r="BB146" s="158"/>
    </row>
    <row r="147" spans="2:54" s="152" customFormat="1" x14ac:dyDescent="0.25">
      <c r="B147" s="153"/>
      <c r="C147" s="153"/>
      <c r="D147" s="153"/>
      <c r="E147" s="153"/>
      <c r="F147" s="153"/>
      <c r="G147" s="153"/>
      <c r="H147" s="153"/>
      <c r="I147" s="154"/>
      <c r="J147" s="421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8"/>
      <c r="BB147" s="158"/>
    </row>
    <row r="148" spans="2:54" s="152" customFormat="1" x14ac:dyDescent="0.25">
      <c r="B148" s="153"/>
      <c r="C148" s="153"/>
      <c r="D148" s="153"/>
      <c r="E148" s="153"/>
      <c r="F148" s="153"/>
      <c r="G148" s="153"/>
      <c r="H148" s="153"/>
      <c r="I148" s="154"/>
      <c r="J148" s="421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8"/>
      <c r="BB148" s="158"/>
    </row>
    <row r="149" spans="2:54" s="152" customFormat="1" x14ac:dyDescent="0.25">
      <c r="B149" s="153"/>
      <c r="C149" s="153"/>
      <c r="D149" s="153"/>
      <c r="E149" s="153"/>
      <c r="F149" s="153"/>
      <c r="G149" s="153"/>
      <c r="H149" s="153"/>
      <c r="I149" s="154"/>
      <c r="J149" s="421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8"/>
      <c r="BB149" s="158"/>
    </row>
    <row r="150" spans="2:54" s="152" customFormat="1" x14ac:dyDescent="0.25">
      <c r="B150" s="153"/>
      <c r="C150" s="153"/>
      <c r="D150" s="153"/>
      <c r="E150" s="153"/>
      <c r="F150" s="153"/>
      <c r="G150" s="153"/>
      <c r="H150" s="153"/>
      <c r="I150" s="154"/>
      <c r="J150" s="421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  <c r="BB150" s="158"/>
    </row>
    <row r="151" spans="2:54" s="152" customFormat="1" x14ac:dyDescent="0.25">
      <c r="B151" s="153"/>
      <c r="C151" s="153"/>
      <c r="D151" s="153"/>
      <c r="E151" s="153"/>
      <c r="F151" s="153"/>
      <c r="G151" s="153"/>
      <c r="H151" s="153"/>
      <c r="I151" s="154"/>
      <c r="J151" s="421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  <c r="BB151" s="158"/>
    </row>
    <row r="152" spans="2:54" s="152" customFormat="1" x14ac:dyDescent="0.25">
      <c r="B152" s="153"/>
      <c r="C152" s="153"/>
      <c r="D152" s="153"/>
      <c r="E152" s="153"/>
      <c r="F152" s="153"/>
      <c r="G152" s="153"/>
      <c r="H152" s="153"/>
      <c r="I152" s="154"/>
      <c r="J152" s="421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  <c r="BB152" s="158"/>
    </row>
    <row r="153" spans="2:54" s="152" customFormat="1" x14ac:dyDescent="0.25">
      <c r="B153" s="153"/>
      <c r="C153" s="153"/>
      <c r="D153" s="153"/>
      <c r="E153" s="153"/>
      <c r="F153" s="153"/>
      <c r="G153" s="153"/>
      <c r="H153" s="153"/>
      <c r="I153" s="154"/>
      <c r="J153" s="421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  <c r="BB153" s="158"/>
    </row>
    <row r="154" spans="2:54" s="152" customFormat="1" x14ac:dyDescent="0.25">
      <c r="B154" s="153"/>
      <c r="C154" s="153"/>
      <c r="D154" s="153"/>
      <c r="E154" s="153"/>
      <c r="F154" s="153"/>
      <c r="G154" s="153"/>
      <c r="H154" s="153"/>
      <c r="I154" s="154"/>
      <c r="J154" s="421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</row>
    <row r="155" spans="2:54" s="152" customFormat="1" x14ac:dyDescent="0.25">
      <c r="B155" s="153"/>
      <c r="C155" s="153"/>
      <c r="D155" s="153"/>
      <c r="E155" s="153"/>
      <c r="F155" s="153"/>
      <c r="G155" s="153"/>
      <c r="H155" s="153"/>
      <c r="I155" s="154"/>
      <c r="J155" s="421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</row>
    <row r="156" spans="2:54" s="152" customFormat="1" x14ac:dyDescent="0.25">
      <c r="B156" s="153"/>
      <c r="C156" s="153"/>
      <c r="D156" s="153"/>
      <c r="E156" s="153"/>
      <c r="F156" s="153"/>
      <c r="G156" s="153"/>
      <c r="H156" s="153"/>
      <c r="I156" s="154"/>
      <c r="J156" s="421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</row>
  </sheetData>
  <sheetProtection algorithmName="SHA-512" hashValue="9++IwNoxotonESNF8PpsTdH20Q+HH6XkNRSGQu0kRBg8lGyNH0oTbg3DvNaZm5YvQPaRiCicCEa5iI9g0eehnw==" saltValue="x6NettJ1olhOyYnLGDLx+g==" spinCount="100000" sheet="1" objects="1" scenarios="1"/>
  <mergeCells count="398">
    <mergeCell ref="I44:I45"/>
    <mergeCell ref="I20:I21"/>
    <mergeCell ref="J38:J39"/>
    <mergeCell ref="J42:J43"/>
    <mergeCell ref="J34:J35"/>
    <mergeCell ref="J18:J19"/>
    <mergeCell ref="J14:J15"/>
    <mergeCell ref="J12:J13"/>
    <mergeCell ref="I24:I25"/>
    <mergeCell ref="I34:I35"/>
    <mergeCell ref="I36:I37"/>
    <mergeCell ref="I38:I39"/>
    <mergeCell ref="I40:I41"/>
    <mergeCell ref="I42:I43"/>
    <mergeCell ref="E42:E43"/>
    <mergeCell ref="F42:F43"/>
    <mergeCell ref="G42:G43"/>
    <mergeCell ref="H42:H43"/>
    <mergeCell ref="D32:D33"/>
    <mergeCell ref="E32:E33"/>
    <mergeCell ref="F32:F33"/>
    <mergeCell ref="G32:G33"/>
    <mergeCell ref="H32:H33"/>
    <mergeCell ref="D36:D37"/>
    <mergeCell ref="E36:E37"/>
    <mergeCell ref="F36:F37"/>
    <mergeCell ref="G36:G37"/>
    <mergeCell ref="D34:D35"/>
    <mergeCell ref="E34:E35"/>
    <mergeCell ref="F34:F35"/>
    <mergeCell ref="G34:G35"/>
    <mergeCell ref="H34:H35"/>
    <mergeCell ref="A9:H9"/>
    <mergeCell ref="F10:F11"/>
    <mergeCell ref="G10:G11"/>
    <mergeCell ref="H7:H8"/>
    <mergeCell ref="H10:H11"/>
    <mergeCell ref="B14:B15"/>
    <mergeCell ref="D14:D15"/>
    <mergeCell ref="H36:H37"/>
    <mergeCell ref="J10:J11"/>
    <mergeCell ref="B28:B29"/>
    <mergeCell ref="D28:D29"/>
    <mergeCell ref="E28:E29"/>
    <mergeCell ref="F28:F29"/>
    <mergeCell ref="G28:G29"/>
    <mergeCell ref="H28:H29"/>
    <mergeCell ref="J28:J29"/>
    <mergeCell ref="J26:J27"/>
    <mergeCell ref="J22:J23"/>
    <mergeCell ref="B24:B25"/>
    <mergeCell ref="D24:D25"/>
    <mergeCell ref="E24:E25"/>
    <mergeCell ref="F24:F25"/>
    <mergeCell ref="G24:G25"/>
    <mergeCell ref="H24:H25"/>
    <mergeCell ref="H50:H51"/>
    <mergeCell ref="J50:J51"/>
    <mergeCell ref="B12:B13"/>
    <mergeCell ref="D12:D13"/>
    <mergeCell ref="E12:E13"/>
    <mergeCell ref="F12:F13"/>
    <mergeCell ref="G12:G13"/>
    <mergeCell ref="H12:H13"/>
    <mergeCell ref="B10:B11"/>
    <mergeCell ref="D10:D11"/>
    <mergeCell ref="E10:E11"/>
    <mergeCell ref="J24:J25"/>
    <mergeCell ref="B22:B23"/>
    <mergeCell ref="D22:D23"/>
    <mergeCell ref="E22:E23"/>
    <mergeCell ref="F22:F23"/>
    <mergeCell ref="B40:B41"/>
    <mergeCell ref="D40:D41"/>
    <mergeCell ref="E40:E41"/>
    <mergeCell ref="F40:F41"/>
    <mergeCell ref="G40:G41"/>
    <mergeCell ref="H40:H41"/>
    <mergeCell ref="B42:B43"/>
    <mergeCell ref="D42:D43"/>
    <mergeCell ref="A107:H107"/>
    <mergeCell ref="B60:B61"/>
    <mergeCell ref="D60:D61"/>
    <mergeCell ref="E60:E61"/>
    <mergeCell ref="F60:F61"/>
    <mergeCell ref="G60:G61"/>
    <mergeCell ref="H60:H61"/>
    <mergeCell ref="J56:J57"/>
    <mergeCell ref="B58:B59"/>
    <mergeCell ref="D58:D59"/>
    <mergeCell ref="E58:E59"/>
    <mergeCell ref="F58:F59"/>
    <mergeCell ref="G58:G59"/>
    <mergeCell ref="H58:H59"/>
    <mergeCell ref="J58:J59"/>
    <mergeCell ref="B56:B57"/>
    <mergeCell ref="D56:D57"/>
    <mergeCell ref="E56:E57"/>
    <mergeCell ref="F56:F57"/>
    <mergeCell ref="G56:G57"/>
    <mergeCell ref="H56:H57"/>
    <mergeCell ref="A106:H106"/>
    <mergeCell ref="I58:I59"/>
    <mergeCell ref="A63:H63"/>
    <mergeCell ref="B38:B39"/>
    <mergeCell ref="D38:D39"/>
    <mergeCell ref="E38:E39"/>
    <mergeCell ref="B30:B31"/>
    <mergeCell ref="D30:D31"/>
    <mergeCell ref="E30:E31"/>
    <mergeCell ref="F30:F31"/>
    <mergeCell ref="G30:G31"/>
    <mergeCell ref="H30:H31"/>
    <mergeCell ref="B36:B37"/>
    <mergeCell ref="B32:B33"/>
    <mergeCell ref="B34:B35"/>
    <mergeCell ref="B20:B21"/>
    <mergeCell ref="D20:D21"/>
    <mergeCell ref="E20:E21"/>
    <mergeCell ref="F20:F21"/>
    <mergeCell ref="G20:G21"/>
    <mergeCell ref="H20:H21"/>
    <mergeCell ref="J30:J31"/>
    <mergeCell ref="B26:B27"/>
    <mergeCell ref="D26:D27"/>
    <mergeCell ref="E26:E27"/>
    <mergeCell ref="F26:F27"/>
    <mergeCell ref="G26:G27"/>
    <mergeCell ref="H26:H27"/>
    <mergeCell ref="I28:I29"/>
    <mergeCell ref="I30:I31"/>
    <mergeCell ref="I26:I27"/>
    <mergeCell ref="B18:B19"/>
    <mergeCell ref="D18:D19"/>
    <mergeCell ref="E18:E19"/>
    <mergeCell ref="F18:F19"/>
    <mergeCell ref="G18:G19"/>
    <mergeCell ref="H18:H19"/>
    <mergeCell ref="B16:B17"/>
    <mergeCell ref="D16:D17"/>
    <mergeCell ref="E16:E17"/>
    <mergeCell ref="F16:F17"/>
    <mergeCell ref="G16:G17"/>
    <mergeCell ref="H16:H17"/>
    <mergeCell ref="E14:E15"/>
    <mergeCell ref="F14:F15"/>
    <mergeCell ref="G14:G15"/>
    <mergeCell ref="H14:H15"/>
    <mergeCell ref="I60:I61"/>
    <mergeCell ref="I54:I55"/>
    <mergeCell ref="I56:I57"/>
    <mergeCell ref="E54:E55"/>
    <mergeCell ref="G54:G55"/>
    <mergeCell ref="H54:H55"/>
    <mergeCell ref="I46:I47"/>
    <mergeCell ref="F38:F39"/>
    <mergeCell ref="G38:G39"/>
    <mergeCell ref="H38:H39"/>
    <mergeCell ref="G22:G23"/>
    <mergeCell ref="H22:H23"/>
    <mergeCell ref="I22:I23"/>
    <mergeCell ref="I32:I33"/>
    <mergeCell ref="I48:I49"/>
    <mergeCell ref="I50:I51"/>
    <mergeCell ref="E48:E49"/>
    <mergeCell ref="F48:F49"/>
    <mergeCell ref="G48:G49"/>
    <mergeCell ref="H48:H49"/>
    <mergeCell ref="B44:B45"/>
    <mergeCell ref="D44:D45"/>
    <mergeCell ref="E44:E45"/>
    <mergeCell ref="F44:F45"/>
    <mergeCell ref="B54:B55"/>
    <mergeCell ref="D54:D55"/>
    <mergeCell ref="F54:F55"/>
    <mergeCell ref="G44:G45"/>
    <mergeCell ref="H44:H45"/>
    <mergeCell ref="B46:B47"/>
    <mergeCell ref="D46:D47"/>
    <mergeCell ref="E46:E47"/>
    <mergeCell ref="F46:F47"/>
    <mergeCell ref="G46:G47"/>
    <mergeCell ref="H46:H47"/>
    <mergeCell ref="A53:H53"/>
    <mergeCell ref="A52:H52"/>
    <mergeCell ref="B48:B49"/>
    <mergeCell ref="D48:D49"/>
    <mergeCell ref="B50:B51"/>
    <mergeCell ref="D50:D51"/>
    <mergeCell ref="E50:E51"/>
    <mergeCell ref="F50:F51"/>
    <mergeCell ref="G50:G51"/>
    <mergeCell ref="A7:A8"/>
    <mergeCell ref="B7:B8"/>
    <mergeCell ref="C7:C8"/>
    <mergeCell ref="D7:D8"/>
    <mergeCell ref="E7:E8"/>
    <mergeCell ref="F7:F8"/>
    <mergeCell ref="G7:G8"/>
    <mergeCell ref="H4:H5"/>
    <mergeCell ref="A6:H6"/>
    <mergeCell ref="K10:K15"/>
    <mergeCell ref="K16:K27"/>
    <mergeCell ref="K28:K39"/>
    <mergeCell ref="K40:K51"/>
    <mergeCell ref="K54:K55"/>
    <mergeCell ref="K56:K57"/>
    <mergeCell ref="K58:K59"/>
    <mergeCell ref="K60:K61"/>
    <mergeCell ref="I7:I8"/>
    <mergeCell ref="J20:J21"/>
    <mergeCell ref="J16:J17"/>
    <mergeCell ref="J60:J61"/>
    <mergeCell ref="J54:J55"/>
    <mergeCell ref="J48:J49"/>
    <mergeCell ref="J32:J33"/>
    <mergeCell ref="J36:J37"/>
    <mergeCell ref="J40:J41"/>
    <mergeCell ref="J44:J45"/>
    <mergeCell ref="J46:J47"/>
    <mergeCell ref="I10:I11"/>
    <mergeCell ref="I12:I13"/>
    <mergeCell ref="I14:I15"/>
    <mergeCell ref="I16:I17"/>
    <mergeCell ref="I18:I19"/>
    <mergeCell ref="B64:B65"/>
    <mergeCell ref="D64:D65"/>
    <mergeCell ref="E64:E65"/>
    <mergeCell ref="F64:F65"/>
    <mergeCell ref="G64:G65"/>
    <mergeCell ref="H64:H65"/>
    <mergeCell ref="I64:I65"/>
    <mergeCell ref="J64:J65"/>
    <mergeCell ref="K64:K69"/>
    <mergeCell ref="B66:B67"/>
    <mergeCell ref="D66:D67"/>
    <mergeCell ref="E66:E67"/>
    <mergeCell ref="F66:F67"/>
    <mergeCell ref="G66:G67"/>
    <mergeCell ref="H66:H67"/>
    <mergeCell ref="I66:I67"/>
    <mergeCell ref="J66:J67"/>
    <mergeCell ref="B68:B69"/>
    <mergeCell ref="D68:D69"/>
    <mergeCell ref="E68:E69"/>
    <mergeCell ref="F68:F69"/>
    <mergeCell ref="G68:G69"/>
    <mergeCell ref="H68:H69"/>
    <mergeCell ref="I68:I69"/>
    <mergeCell ref="J68:J69"/>
    <mergeCell ref="B70:B71"/>
    <mergeCell ref="D70:D71"/>
    <mergeCell ref="E70:E71"/>
    <mergeCell ref="F70:F71"/>
    <mergeCell ref="G70:G71"/>
    <mergeCell ref="H70:H71"/>
    <mergeCell ref="I70:I71"/>
    <mergeCell ref="J70:J71"/>
    <mergeCell ref="K70:K81"/>
    <mergeCell ref="B72:B73"/>
    <mergeCell ref="D72:D73"/>
    <mergeCell ref="E72:E73"/>
    <mergeCell ref="F72:F73"/>
    <mergeCell ref="G72:G73"/>
    <mergeCell ref="H72:H73"/>
    <mergeCell ref="I72:I73"/>
    <mergeCell ref="J72:J73"/>
    <mergeCell ref="B74:B75"/>
    <mergeCell ref="D74:D75"/>
    <mergeCell ref="E74:E75"/>
    <mergeCell ref="F74:F75"/>
    <mergeCell ref="G74:G75"/>
    <mergeCell ref="H74:H75"/>
    <mergeCell ref="I74:I75"/>
    <mergeCell ref="J74:J75"/>
    <mergeCell ref="B76:B77"/>
    <mergeCell ref="D76:D77"/>
    <mergeCell ref="E76:E77"/>
    <mergeCell ref="F76:F77"/>
    <mergeCell ref="G76:G77"/>
    <mergeCell ref="H76:H77"/>
    <mergeCell ref="I76:I77"/>
    <mergeCell ref="J76:J77"/>
    <mergeCell ref="B78:B79"/>
    <mergeCell ref="D78:D79"/>
    <mergeCell ref="E78:E79"/>
    <mergeCell ref="F78:F79"/>
    <mergeCell ref="G78:G79"/>
    <mergeCell ref="H78:H79"/>
    <mergeCell ref="I78:I79"/>
    <mergeCell ref="J78:J79"/>
    <mergeCell ref="B80:B81"/>
    <mergeCell ref="D80:D81"/>
    <mergeCell ref="E80:E81"/>
    <mergeCell ref="F80:F81"/>
    <mergeCell ref="G80:G81"/>
    <mergeCell ref="H80:H81"/>
    <mergeCell ref="I80:I81"/>
    <mergeCell ref="J80:J81"/>
    <mergeCell ref="B82:B83"/>
    <mergeCell ref="D82:D83"/>
    <mergeCell ref="E82:E83"/>
    <mergeCell ref="F82:F83"/>
    <mergeCell ref="G82:G83"/>
    <mergeCell ref="H82:H83"/>
    <mergeCell ref="I82:I83"/>
    <mergeCell ref="J82:J83"/>
    <mergeCell ref="K82:K93"/>
    <mergeCell ref="B84:B85"/>
    <mergeCell ref="D84:D85"/>
    <mergeCell ref="E84:E85"/>
    <mergeCell ref="F84:F85"/>
    <mergeCell ref="G84:G85"/>
    <mergeCell ref="H84:H85"/>
    <mergeCell ref="I84:I85"/>
    <mergeCell ref="J84:J85"/>
    <mergeCell ref="B86:B87"/>
    <mergeCell ref="D86:D87"/>
    <mergeCell ref="E86:E87"/>
    <mergeCell ref="F86:F87"/>
    <mergeCell ref="G86:G87"/>
    <mergeCell ref="H86:H87"/>
    <mergeCell ref="I86:I87"/>
    <mergeCell ref="J86:J87"/>
    <mergeCell ref="B88:B89"/>
    <mergeCell ref="D88:D89"/>
    <mergeCell ref="E88:E89"/>
    <mergeCell ref="F88:F89"/>
    <mergeCell ref="G88:G89"/>
    <mergeCell ref="H88:H89"/>
    <mergeCell ref="I88:I89"/>
    <mergeCell ref="J88:J89"/>
    <mergeCell ref="J90:J91"/>
    <mergeCell ref="B92:B93"/>
    <mergeCell ref="D92:D93"/>
    <mergeCell ref="E92:E93"/>
    <mergeCell ref="F92:F93"/>
    <mergeCell ref="G92:G93"/>
    <mergeCell ref="H92:H93"/>
    <mergeCell ref="I92:I93"/>
    <mergeCell ref="J92:J93"/>
    <mergeCell ref="K94:K105"/>
    <mergeCell ref="B96:B97"/>
    <mergeCell ref="D96:D97"/>
    <mergeCell ref="E96:E97"/>
    <mergeCell ref="F96:F97"/>
    <mergeCell ref="G96:G97"/>
    <mergeCell ref="H96:H97"/>
    <mergeCell ref="I96:I97"/>
    <mergeCell ref="J96:J97"/>
    <mergeCell ref="B98:B99"/>
    <mergeCell ref="D98:D99"/>
    <mergeCell ref="E98:E99"/>
    <mergeCell ref="F98:F99"/>
    <mergeCell ref="G98:G99"/>
    <mergeCell ref="H98:H99"/>
    <mergeCell ref="I98:I99"/>
    <mergeCell ref="B104:B105"/>
    <mergeCell ref="D104:D105"/>
    <mergeCell ref="E104:E105"/>
    <mergeCell ref="F104:F105"/>
    <mergeCell ref="G104:G105"/>
    <mergeCell ref="H104:H105"/>
    <mergeCell ref="I104:I105"/>
    <mergeCell ref="J104:J105"/>
    <mergeCell ref="J98:J99"/>
    <mergeCell ref="B100:B101"/>
    <mergeCell ref="D100:D101"/>
    <mergeCell ref="E100:E101"/>
    <mergeCell ref="F100:F101"/>
    <mergeCell ref="G100:G101"/>
    <mergeCell ref="H100:H101"/>
    <mergeCell ref="I100:I101"/>
    <mergeCell ref="J100:J101"/>
    <mergeCell ref="A62:H62"/>
    <mergeCell ref="B102:B103"/>
    <mergeCell ref="D102:D103"/>
    <mergeCell ref="E102:E103"/>
    <mergeCell ref="F102:F103"/>
    <mergeCell ref="G102:G103"/>
    <mergeCell ref="H102:H103"/>
    <mergeCell ref="I102:I103"/>
    <mergeCell ref="J102:J103"/>
    <mergeCell ref="B94:B95"/>
    <mergeCell ref="D94:D95"/>
    <mergeCell ref="E94:E95"/>
    <mergeCell ref="F94:F95"/>
    <mergeCell ref="G94:G95"/>
    <mergeCell ref="H94:H95"/>
    <mergeCell ref="I94:I95"/>
    <mergeCell ref="J94:J95"/>
    <mergeCell ref="B90:B91"/>
    <mergeCell ref="D90:D91"/>
    <mergeCell ref="E90:E91"/>
    <mergeCell ref="F90:F91"/>
    <mergeCell ref="G90:G91"/>
    <mergeCell ref="H90:H91"/>
    <mergeCell ref="I90:I91"/>
  </mergeCells>
  <printOptions horizontalCentered="1"/>
  <pageMargins left="0.39374999999999999" right="0.39374999999999999" top="0.39374999999999999" bottom="0.39374999999999999" header="0.51180555555555496" footer="0.51180555555555496"/>
  <pageSetup paperSize="9" scale="78" firstPageNumber="0" fitToHeight="0" orientation="portrait" horizontalDpi="300" verticalDpi="300" r:id="rId1"/>
  <rowBreaks count="1" manualBreakCount="1">
    <brk id="62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1DAC-EDAC-4B12-BE93-BF7E1520EE74}">
  <sheetPr codeName="Аркуш3">
    <tabColor theme="5"/>
    <pageSetUpPr fitToPage="1"/>
  </sheetPr>
  <dimension ref="A1:BI157"/>
  <sheetViews>
    <sheetView zoomScaleNormal="100" zoomScaleSheetLayoutView="100" workbookViewId="0">
      <pane ySplit="9" topLeftCell="A10" activePane="bottomLeft" state="frozen"/>
      <selection pane="bottomLeft" activeCell="H5" sqref="H5:H6"/>
    </sheetView>
  </sheetViews>
  <sheetFormatPr defaultRowHeight="12.5" x14ac:dyDescent="0.25"/>
  <cols>
    <col min="1" max="1" width="18.54296875" customWidth="1"/>
    <col min="2" max="2" width="15.453125" style="1" customWidth="1"/>
    <col min="3" max="3" width="49.1796875" style="1" customWidth="1"/>
    <col min="4" max="4" width="7.1796875" style="1" customWidth="1"/>
    <col min="5" max="5" width="4.1796875" style="1" customWidth="1"/>
    <col min="6" max="6" width="4" style="1" customWidth="1"/>
    <col min="7" max="7" width="13" style="1" customWidth="1"/>
    <col min="8" max="8" width="12.54296875" style="1" customWidth="1"/>
    <col min="9" max="9" width="12.54296875" style="1" hidden="1" customWidth="1"/>
    <col min="10" max="10" width="2.08984375" style="3" customWidth="1"/>
    <col min="11" max="11" width="11.08984375" style="4" customWidth="1"/>
    <col min="12" max="12" width="10.81640625" style="5" customWidth="1"/>
    <col min="13" max="35" width="8.1796875" style="5" customWidth="1"/>
    <col min="36" max="61" width="8.1796875" style="6" customWidth="1"/>
    <col min="62" max="1003" width="8.1796875" customWidth="1"/>
    <col min="1004" max="1025" width="9" customWidth="1"/>
  </cols>
  <sheetData>
    <row r="1" spans="1:61" ht="10" customHeight="1" x14ac:dyDescent="0.25">
      <c r="A1" s="7"/>
      <c r="B1" s="7"/>
      <c r="C1" s="8"/>
      <c r="D1" s="8"/>
      <c r="E1" s="8"/>
      <c r="F1" s="8"/>
      <c r="G1" s="887" t="s">
        <v>1039</v>
      </c>
      <c r="H1" s="887"/>
      <c r="I1" s="9"/>
      <c r="K1" s="194"/>
      <c r="L1" s="1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</row>
    <row r="2" spans="1:61" ht="8" customHeight="1" x14ac:dyDescent="0.25">
      <c r="A2" s="7"/>
      <c r="B2" s="7"/>
      <c r="C2" s="13"/>
      <c r="D2" s="14"/>
      <c r="E2" s="14"/>
      <c r="F2" s="14"/>
      <c r="G2" s="14"/>
      <c r="H2" s="863">
        <v>33.35</v>
      </c>
      <c r="I2" s="15"/>
      <c r="J2" s="864"/>
      <c r="K2" s="865"/>
      <c r="L2" s="11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</row>
    <row r="3" spans="1:61" ht="8" customHeight="1" x14ac:dyDescent="0.25">
      <c r="A3" s="7"/>
      <c r="B3" s="7"/>
      <c r="C3" s="13"/>
      <c r="D3" s="14"/>
      <c r="E3" s="14"/>
      <c r="F3" s="14"/>
      <c r="G3" s="14"/>
      <c r="H3" s="863"/>
      <c r="I3" s="15"/>
      <c r="J3" s="864"/>
      <c r="K3" s="865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</row>
    <row r="4" spans="1:61" ht="8" customHeight="1" x14ac:dyDescent="0.25">
      <c r="A4" s="7"/>
      <c r="B4" s="7"/>
      <c r="C4" s="13"/>
      <c r="D4" s="14"/>
      <c r="E4" s="14"/>
      <c r="F4" s="14"/>
      <c r="G4" s="14"/>
      <c r="H4" s="193" t="s">
        <v>1</v>
      </c>
      <c r="I4" s="15"/>
      <c r="J4" s="864"/>
      <c r="K4" s="865"/>
      <c r="L4" s="11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8" customHeight="1" x14ac:dyDescent="0.25">
      <c r="A5" s="16"/>
      <c r="B5" s="889"/>
      <c r="C5" s="889"/>
      <c r="D5" s="889"/>
      <c r="E5" s="889"/>
      <c r="F5" s="889"/>
      <c r="G5" s="889"/>
      <c r="H5" s="817">
        <v>0</v>
      </c>
      <c r="I5" s="17"/>
      <c r="J5" s="864"/>
      <c r="K5" s="865"/>
      <c r="L5" s="11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</row>
    <row r="6" spans="1:61" ht="8" customHeight="1" x14ac:dyDescent="0.25">
      <c r="A6" s="315"/>
      <c r="B6" s="890"/>
      <c r="C6" s="890"/>
      <c r="D6" s="890"/>
      <c r="E6" s="890"/>
      <c r="F6" s="890"/>
      <c r="G6" s="890"/>
      <c r="H6" s="818"/>
      <c r="I6" s="17"/>
      <c r="J6" s="864"/>
      <c r="K6" s="865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</row>
    <row r="7" spans="1:61" ht="3" customHeight="1" x14ac:dyDescent="0.25">
      <c r="A7" s="376"/>
      <c r="B7" s="377"/>
      <c r="C7" s="377"/>
      <c r="D7" s="377"/>
      <c r="E7" s="377"/>
      <c r="F7" s="377"/>
      <c r="G7" s="377"/>
      <c r="H7" s="378"/>
      <c r="I7" s="17"/>
      <c r="J7" s="864"/>
      <c r="K7" s="865"/>
      <c r="L7" s="1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</row>
    <row r="8" spans="1:61" ht="9" customHeight="1" x14ac:dyDescent="0.25">
      <c r="A8" s="819" t="s">
        <v>2</v>
      </c>
      <c r="B8" s="819" t="s">
        <v>3</v>
      </c>
      <c r="C8" s="819" t="s">
        <v>4</v>
      </c>
      <c r="D8" s="821" t="s">
        <v>5</v>
      </c>
      <c r="E8" s="821" t="s">
        <v>6</v>
      </c>
      <c r="F8" s="821" t="s">
        <v>7</v>
      </c>
      <c r="G8" s="821" t="s">
        <v>8</v>
      </c>
      <c r="H8" s="823" t="s">
        <v>9</v>
      </c>
      <c r="I8" s="17"/>
      <c r="J8" s="864"/>
      <c r="K8" s="865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</row>
    <row r="9" spans="1:61" ht="11.5" customHeight="1" x14ac:dyDescent="0.35">
      <c r="A9" s="820"/>
      <c r="B9" s="820"/>
      <c r="C9" s="820"/>
      <c r="D9" s="822"/>
      <c r="E9" s="822"/>
      <c r="F9" s="822"/>
      <c r="G9" s="822"/>
      <c r="H9" s="824"/>
      <c r="I9" s="18" t="s">
        <v>10</v>
      </c>
      <c r="J9" s="195"/>
      <c r="K9" s="10"/>
      <c r="L9" s="1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</row>
    <row r="10" spans="1:61" ht="15" customHeight="1" x14ac:dyDescent="0.25">
      <c r="A10" s="867" t="s">
        <v>828</v>
      </c>
      <c r="B10" s="867"/>
      <c r="C10" s="867"/>
      <c r="D10" s="867"/>
      <c r="E10" s="867"/>
      <c r="F10" s="867"/>
      <c r="G10" s="867"/>
      <c r="H10" s="867"/>
      <c r="I10" s="243"/>
      <c r="K10" s="222"/>
      <c r="L10" s="579" t="s">
        <v>891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</row>
    <row r="11" spans="1:61" ht="15" customHeight="1" x14ac:dyDescent="0.25">
      <c r="A11" s="868"/>
      <c r="B11" s="868"/>
      <c r="C11" s="868"/>
      <c r="D11" s="868"/>
      <c r="E11" s="868"/>
      <c r="F11" s="868"/>
      <c r="G11" s="868"/>
      <c r="H11" s="868"/>
      <c r="I11" s="243"/>
      <c r="K11" s="222"/>
      <c r="L11" s="750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</row>
    <row r="12" spans="1:61" ht="30" customHeight="1" x14ac:dyDescent="0.25">
      <c r="A12" s="121"/>
      <c r="B12" s="869" t="s">
        <v>605</v>
      </c>
      <c r="C12" s="122" t="s">
        <v>829</v>
      </c>
      <c r="D12" s="238" t="s">
        <v>18</v>
      </c>
      <c r="E12" s="239" t="s">
        <v>14</v>
      </c>
      <c r="F12" s="249" t="s">
        <v>15</v>
      </c>
      <c r="G12" s="21">
        <f>$H$2*966*1.05</f>
        <v>33826.905000000006</v>
      </c>
      <c r="H12" s="22">
        <f t="shared" ref="H12:H13" si="0">G12*(1-$H$5)</f>
        <v>33826.905000000006</v>
      </c>
      <c r="I12" s="870"/>
      <c r="J12" s="652"/>
      <c r="K12" s="866" t="s">
        <v>789</v>
      </c>
      <c r="L12" s="547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</row>
    <row r="13" spans="1:61" ht="35.15" customHeight="1" x14ac:dyDescent="0.25">
      <c r="A13" s="121"/>
      <c r="B13" s="869"/>
      <c r="C13" s="123" t="s">
        <v>830</v>
      </c>
      <c r="D13" s="208" t="s">
        <v>20</v>
      </c>
      <c r="E13" s="223" t="s">
        <v>14</v>
      </c>
      <c r="F13" s="179" t="s">
        <v>19</v>
      </c>
      <c r="G13" s="248">
        <f>$H$2*1026*1.05</f>
        <v>35927.955000000002</v>
      </c>
      <c r="H13" s="209">
        <f t="shared" si="0"/>
        <v>35927.955000000002</v>
      </c>
      <c r="I13" s="870"/>
      <c r="J13" s="652"/>
      <c r="K13" s="866"/>
      <c r="L13" s="548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61" ht="30" customHeight="1" x14ac:dyDescent="0.25">
      <c r="A14" s="121"/>
      <c r="B14" s="869" t="s">
        <v>606</v>
      </c>
      <c r="C14" s="122" t="s">
        <v>831</v>
      </c>
      <c r="D14" s="238" t="s">
        <v>18</v>
      </c>
      <c r="E14" s="239" t="s">
        <v>14</v>
      </c>
      <c r="F14" s="249" t="s">
        <v>15</v>
      </c>
      <c r="G14" s="21">
        <f>$H$2*1035*1.05</f>
        <v>36243.112500000003</v>
      </c>
      <c r="H14" s="22">
        <f t="shared" ref="H14:H17" si="1">G14*(1-$H$5)</f>
        <v>36243.112500000003</v>
      </c>
      <c r="I14" s="870"/>
      <c r="J14" s="652"/>
      <c r="K14" s="866" t="s">
        <v>789</v>
      </c>
      <c r="L14" s="547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61" ht="35.15" customHeight="1" x14ac:dyDescent="0.25">
      <c r="A15" s="121"/>
      <c r="B15" s="869"/>
      <c r="C15" s="123" t="s">
        <v>832</v>
      </c>
      <c r="D15" s="208" t="s">
        <v>20</v>
      </c>
      <c r="E15" s="223" t="s">
        <v>14</v>
      </c>
      <c r="F15" s="179" t="s">
        <v>19</v>
      </c>
      <c r="G15" s="248">
        <f>$H$2*1095*1.05</f>
        <v>38344.162499999999</v>
      </c>
      <c r="H15" s="209">
        <f t="shared" si="1"/>
        <v>38344.162499999999</v>
      </c>
      <c r="I15" s="870"/>
      <c r="J15" s="652"/>
      <c r="K15" s="866"/>
      <c r="L15" s="548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</row>
    <row r="16" spans="1:61" ht="30" customHeight="1" x14ac:dyDescent="0.25">
      <c r="A16" s="121"/>
      <c r="B16" s="869" t="s">
        <v>607</v>
      </c>
      <c r="C16" s="122" t="s">
        <v>833</v>
      </c>
      <c r="D16" s="238" t="s">
        <v>18</v>
      </c>
      <c r="E16" s="239" t="s">
        <v>14</v>
      </c>
      <c r="F16" s="249" t="s">
        <v>15</v>
      </c>
      <c r="G16" s="21">
        <f>$H$2*1100*1.05</f>
        <v>38519.25</v>
      </c>
      <c r="H16" s="22">
        <f t="shared" si="1"/>
        <v>38519.25</v>
      </c>
      <c r="I16" s="870"/>
      <c r="J16" s="652"/>
      <c r="K16" s="866" t="s">
        <v>789</v>
      </c>
      <c r="L16" s="547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</row>
    <row r="17" spans="1:35" ht="35.15" customHeight="1" x14ac:dyDescent="0.25">
      <c r="A17" s="121"/>
      <c r="B17" s="869"/>
      <c r="C17" s="123" t="s">
        <v>834</v>
      </c>
      <c r="D17" s="208" t="s">
        <v>20</v>
      </c>
      <c r="E17" s="223" t="s">
        <v>14</v>
      </c>
      <c r="F17" s="179" t="s">
        <v>19</v>
      </c>
      <c r="G17" s="248">
        <f>$H$2*1185*1.05</f>
        <v>41495.737500000003</v>
      </c>
      <c r="H17" s="209">
        <f t="shared" si="1"/>
        <v>41495.737500000003</v>
      </c>
      <c r="I17" s="870"/>
      <c r="J17" s="652"/>
      <c r="K17" s="866"/>
      <c r="L17" s="548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</row>
    <row r="18" spans="1:35" ht="30" customHeight="1" x14ac:dyDescent="0.25">
      <c r="A18" s="121"/>
      <c r="B18" s="869" t="s">
        <v>608</v>
      </c>
      <c r="C18" s="122" t="s">
        <v>835</v>
      </c>
      <c r="D18" s="675" t="s">
        <v>18</v>
      </c>
      <c r="E18" s="676" t="s">
        <v>14</v>
      </c>
      <c r="F18" s="888" t="s">
        <v>15</v>
      </c>
      <c r="G18" s="747">
        <f>$H$2*1160*1.05</f>
        <v>40620.300000000003</v>
      </c>
      <c r="H18" s="609">
        <f>G18*(1-$H$5)</f>
        <v>40620.300000000003</v>
      </c>
      <c r="I18" s="870"/>
      <c r="J18" s="652"/>
      <c r="K18" s="866" t="s">
        <v>789</v>
      </c>
      <c r="L18" s="547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ht="35.15" customHeight="1" x14ac:dyDescent="0.25">
      <c r="A19" s="121"/>
      <c r="B19" s="869"/>
      <c r="C19" s="123" t="s">
        <v>836</v>
      </c>
      <c r="D19" s="675"/>
      <c r="E19" s="676"/>
      <c r="F19" s="888"/>
      <c r="G19" s="747"/>
      <c r="H19" s="609"/>
      <c r="I19" s="870"/>
      <c r="J19" s="652"/>
      <c r="K19" s="866"/>
      <c r="L19" s="548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ht="30" customHeight="1" x14ac:dyDescent="0.25">
      <c r="A20" s="121"/>
      <c r="B20" s="878" t="s">
        <v>609</v>
      </c>
      <c r="C20" s="124" t="s">
        <v>610</v>
      </c>
      <c r="D20" s="734"/>
      <c r="E20" s="792" t="s">
        <v>14</v>
      </c>
      <c r="F20" s="879" t="s">
        <v>15</v>
      </c>
      <c r="G20" s="747">
        <f>$H$2*390*1.05</f>
        <v>13656.825000000001</v>
      </c>
      <c r="H20" s="745">
        <f>G20*(1-$H$5)</f>
        <v>13656.825000000001</v>
      </c>
      <c r="I20" s="870"/>
      <c r="J20" s="652"/>
      <c r="K20" s="866" t="s">
        <v>789</v>
      </c>
      <c r="L20" s="547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</row>
    <row r="21" spans="1:35" ht="30" customHeight="1" x14ac:dyDescent="0.25">
      <c r="A21" s="121"/>
      <c r="B21" s="878"/>
      <c r="C21" s="126" t="s">
        <v>611</v>
      </c>
      <c r="D21" s="734"/>
      <c r="E21" s="792"/>
      <c r="F21" s="879"/>
      <c r="G21" s="747"/>
      <c r="H21" s="745"/>
      <c r="I21" s="870"/>
      <c r="J21" s="652"/>
      <c r="K21" s="866"/>
      <c r="L21" s="548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</row>
    <row r="22" spans="1:35" ht="30" customHeight="1" x14ac:dyDescent="0.25">
      <c r="A22" s="121"/>
      <c r="B22" s="878" t="s">
        <v>982</v>
      </c>
      <c r="C22" s="124" t="s">
        <v>984</v>
      </c>
      <c r="D22" s="734"/>
      <c r="E22" s="792" t="s">
        <v>14</v>
      </c>
      <c r="F22" s="879" t="s">
        <v>15</v>
      </c>
      <c r="G22" s="747">
        <v>3490</v>
      </c>
      <c r="H22" s="745">
        <f>G22*(1-$H$5)</f>
        <v>3490</v>
      </c>
      <c r="I22" s="870"/>
      <c r="J22" s="875" t="s">
        <v>887</v>
      </c>
      <c r="K22" s="866"/>
      <c r="L22" s="547"/>
      <c r="M22" s="381"/>
      <c r="N22" s="381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1:35" ht="30" customHeight="1" x14ac:dyDescent="0.25">
      <c r="A23" s="125"/>
      <c r="B23" s="878"/>
      <c r="C23" s="126" t="s">
        <v>987</v>
      </c>
      <c r="D23" s="734"/>
      <c r="E23" s="792"/>
      <c r="F23" s="879"/>
      <c r="G23" s="747"/>
      <c r="H23" s="745"/>
      <c r="I23" s="870"/>
      <c r="J23" s="875"/>
      <c r="K23" s="866"/>
      <c r="L23" s="548"/>
      <c r="M23" s="381"/>
      <c r="N23" s="381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</row>
    <row r="24" spans="1:35" ht="13.5" customHeight="1" x14ac:dyDescent="0.25">
      <c r="A24" s="876" t="s">
        <v>62</v>
      </c>
      <c r="B24" s="876"/>
      <c r="C24" s="876"/>
      <c r="D24" s="876"/>
      <c r="E24" s="876"/>
      <c r="F24" s="876"/>
      <c r="G24" s="876"/>
      <c r="H24" s="876"/>
      <c r="I24" s="72"/>
      <c r="K24" s="214"/>
      <c r="L24" s="214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</row>
    <row r="25" spans="1:35" ht="12" customHeight="1" x14ac:dyDescent="0.25">
      <c r="A25" s="876" t="s">
        <v>612</v>
      </c>
      <c r="B25" s="876"/>
      <c r="C25" s="876"/>
      <c r="D25" s="876"/>
      <c r="E25" s="876"/>
      <c r="F25" s="876"/>
      <c r="G25" s="876"/>
      <c r="H25" s="876"/>
      <c r="I25" s="72"/>
      <c r="K25" s="214"/>
      <c r="L25" s="214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</row>
    <row r="26" spans="1:35" ht="17.149999999999999" hidden="1" customHeight="1" x14ac:dyDescent="0.25">
      <c r="A26" s="877"/>
      <c r="B26" s="877"/>
      <c r="C26" s="877"/>
      <c r="D26" s="877"/>
      <c r="E26" s="877"/>
      <c r="F26" s="877"/>
      <c r="G26" s="877"/>
      <c r="H26" s="877"/>
      <c r="I26" s="243"/>
      <c r="K26" s="222"/>
      <c r="L26" s="214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</row>
    <row r="27" spans="1:35" ht="15" hidden="1" customHeight="1" x14ac:dyDescent="0.25">
      <c r="A27" s="871"/>
      <c r="B27" s="871"/>
      <c r="C27" s="871"/>
      <c r="D27" s="871"/>
      <c r="E27" s="871"/>
      <c r="F27" s="871"/>
      <c r="G27" s="871"/>
      <c r="H27" s="871"/>
      <c r="I27" s="243"/>
      <c r="K27" s="222"/>
      <c r="L27" s="250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</row>
    <row r="28" spans="1:35" ht="15" hidden="1" customHeight="1" x14ac:dyDescent="0.25">
      <c r="A28" s="872"/>
      <c r="B28" s="872"/>
      <c r="C28" s="872"/>
      <c r="D28" s="872"/>
      <c r="E28" s="872"/>
      <c r="F28" s="872"/>
      <c r="G28" s="872"/>
      <c r="H28" s="872"/>
      <c r="I28" s="243"/>
      <c r="K28" s="222"/>
      <c r="L28" s="250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</row>
    <row r="29" spans="1:35" ht="25" hidden="1" customHeight="1" x14ac:dyDescent="0.25">
      <c r="A29" s="121"/>
      <c r="B29" s="873"/>
      <c r="C29" s="122"/>
      <c r="D29" s="687"/>
      <c r="E29" s="688"/>
      <c r="F29" s="874"/>
      <c r="G29" s="747"/>
      <c r="H29" s="609"/>
      <c r="I29" s="870"/>
      <c r="J29" s="652"/>
      <c r="K29" s="866"/>
      <c r="L29" s="250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</row>
    <row r="30" spans="1:35" ht="25" hidden="1" customHeight="1" x14ac:dyDescent="0.25">
      <c r="A30" s="121"/>
      <c r="B30" s="873"/>
      <c r="C30" s="123"/>
      <c r="D30" s="687"/>
      <c r="E30" s="688"/>
      <c r="F30" s="874"/>
      <c r="G30" s="747"/>
      <c r="H30" s="609"/>
      <c r="I30" s="870"/>
      <c r="J30" s="652"/>
      <c r="K30" s="866"/>
      <c r="L30" s="250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</row>
    <row r="31" spans="1:35" ht="25" hidden="1" customHeight="1" x14ac:dyDescent="0.25">
      <c r="A31" s="121"/>
      <c r="B31" s="873"/>
      <c r="C31" s="122"/>
      <c r="D31" s="687"/>
      <c r="E31" s="688"/>
      <c r="F31" s="880"/>
      <c r="G31" s="747"/>
      <c r="H31" s="609"/>
      <c r="I31" s="870"/>
      <c r="J31" s="652"/>
      <c r="K31" s="866"/>
      <c r="L31" s="250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</row>
    <row r="32" spans="1:35" ht="25" hidden="1" customHeight="1" x14ac:dyDescent="0.25">
      <c r="A32" s="121"/>
      <c r="B32" s="873"/>
      <c r="C32" s="123"/>
      <c r="D32" s="687"/>
      <c r="E32" s="688"/>
      <c r="F32" s="643"/>
      <c r="G32" s="747"/>
      <c r="H32" s="609"/>
      <c r="I32" s="870"/>
      <c r="J32" s="652"/>
      <c r="K32" s="866"/>
      <c r="L32" s="250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</row>
    <row r="33" spans="1:35" ht="25" hidden="1" customHeight="1" x14ac:dyDescent="0.25">
      <c r="A33" s="121"/>
      <c r="B33" s="873"/>
      <c r="C33" s="122"/>
      <c r="D33" s="687"/>
      <c r="E33" s="688"/>
      <c r="F33" s="874"/>
      <c r="G33" s="747"/>
      <c r="H33" s="609"/>
      <c r="I33" s="870"/>
      <c r="J33" s="652"/>
      <c r="K33" s="866"/>
      <c r="L33" s="250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</row>
    <row r="34" spans="1:35" ht="25" hidden="1" customHeight="1" x14ac:dyDescent="0.25">
      <c r="A34" s="121"/>
      <c r="B34" s="873"/>
      <c r="C34" s="123"/>
      <c r="D34" s="687"/>
      <c r="E34" s="688"/>
      <c r="F34" s="874"/>
      <c r="G34" s="747"/>
      <c r="H34" s="609"/>
      <c r="I34" s="870"/>
      <c r="J34" s="652"/>
      <c r="K34" s="866"/>
      <c r="L34" s="250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</row>
    <row r="35" spans="1:35" ht="25" hidden="1" customHeight="1" x14ac:dyDescent="0.25">
      <c r="A35" s="121"/>
      <c r="B35" s="873"/>
      <c r="C35" s="122"/>
      <c r="D35" s="687"/>
      <c r="E35" s="688"/>
      <c r="F35" s="880"/>
      <c r="G35" s="747"/>
      <c r="H35" s="609"/>
      <c r="I35" s="870"/>
      <c r="J35" s="652"/>
      <c r="K35" s="866"/>
      <c r="L35" s="250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</row>
    <row r="36" spans="1:35" ht="25" hidden="1" customHeight="1" x14ac:dyDescent="0.25">
      <c r="A36" s="121"/>
      <c r="B36" s="873"/>
      <c r="C36" s="123"/>
      <c r="D36" s="687"/>
      <c r="E36" s="688"/>
      <c r="F36" s="643"/>
      <c r="G36" s="747"/>
      <c r="H36" s="609"/>
      <c r="I36" s="870"/>
      <c r="J36" s="652"/>
      <c r="K36" s="866"/>
      <c r="L36" s="250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</row>
    <row r="37" spans="1:35" ht="25" hidden="1" customHeight="1" x14ac:dyDescent="0.25">
      <c r="A37" s="121"/>
      <c r="B37" s="873"/>
      <c r="C37" s="122"/>
      <c r="D37" s="687"/>
      <c r="E37" s="688"/>
      <c r="F37" s="880"/>
      <c r="G37" s="747"/>
      <c r="H37" s="609"/>
      <c r="I37" s="870"/>
      <c r="J37" s="652"/>
      <c r="K37" s="866"/>
      <c r="L37" s="250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</row>
    <row r="38" spans="1:35" ht="25" hidden="1" customHeight="1" x14ac:dyDescent="0.25">
      <c r="A38" s="121"/>
      <c r="B38" s="873"/>
      <c r="C38" s="123"/>
      <c r="D38" s="687"/>
      <c r="E38" s="688"/>
      <c r="F38" s="643"/>
      <c r="G38" s="747"/>
      <c r="H38" s="609"/>
      <c r="I38" s="870"/>
      <c r="J38" s="652"/>
      <c r="K38" s="866"/>
      <c r="L38" s="250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</row>
    <row r="39" spans="1:35" ht="18" hidden="1" customHeight="1" x14ac:dyDescent="0.25">
      <c r="A39" s="121"/>
      <c r="B39" s="881"/>
      <c r="C39" s="122"/>
      <c r="D39" s="734"/>
      <c r="E39" s="792"/>
      <c r="F39" s="879"/>
      <c r="G39" s="746"/>
      <c r="H39" s="772"/>
      <c r="I39" s="870"/>
      <c r="J39" s="652"/>
      <c r="K39" s="866"/>
      <c r="L39" s="250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</row>
    <row r="40" spans="1:35" ht="18" hidden="1" customHeight="1" x14ac:dyDescent="0.25">
      <c r="A40" s="121"/>
      <c r="B40" s="882"/>
      <c r="C40" s="126"/>
      <c r="D40" s="734"/>
      <c r="E40" s="792"/>
      <c r="F40" s="879"/>
      <c r="G40" s="744"/>
      <c r="H40" s="745"/>
      <c r="I40" s="870"/>
      <c r="J40" s="652"/>
      <c r="K40" s="866"/>
      <c r="L40" s="250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</row>
    <row r="41" spans="1:35" ht="18" hidden="1" customHeight="1" x14ac:dyDescent="0.25">
      <c r="A41" s="121"/>
      <c r="B41" s="881"/>
      <c r="C41" s="122"/>
      <c r="D41" s="734"/>
      <c r="E41" s="792"/>
      <c r="F41" s="879"/>
      <c r="G41" s="746"/>
      <c r="H41" s="772"/>
      <c r="I41" s="870"/>
      <c r="J41" s="652"/>
      <c r="K41" s="866"/>
      <c r="L41" s="250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</row>
    <row r="42" spans="1:35" ht="18" hidden="1" customHeight="1" x14ac:dyDescent="0.25">
      <c r="A42" s="121"/>
      <c r="B42" s="882"/>
      <c r="C42" s="126"/>
      <c r="D42" s="734"/>
      <c r="E42" s="792"/>
      <c r="F42" s="879"/>
      <c r="G42" s="744"/>
      <c r="H42" s="745"/>
      <c r="I42" s="870"/>
      <c r="J42" s="652"/>
      <c r="K42" s="866"/>
      <c r="L42" s="250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</row>
    <row r="43" spans="1:35" ht="18" hidden="1" customHeight="1" x14ac:dyDescent="0.25">
      <c r="A43" s="121"/>
      <c r="B43" s="885"/>
      <c r="C43" s="122"/>
      <c r="D43" s="734"/>
      <c r="E43" s="792"/>
      <c r="F43" s="879"/>
      <c r="G43" s="746"/>
      <c r="H43" s="772"/>
      <c r="I43" s="870"/>
      <c r="J43" s="652"/>
      <c r="K43" s="866"/>
      <c r="L43" s="250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</row>
    <row r="44" spans="1:35" ht="18" hidden="1" customHeight="1" x14ac:dyDescent="0.25">
      <c r="A44" s="121"/>
      <c r="B44" s="886"/>
      <c r="C44" s="126"/>
      <c r="D44" s="734"/>
      <c r="E44" s="792"/>
      <c r="F44" s="879"/>
      <c r="G44" s="744"/>
      <c r="H44" s="745"/>
      <c r="I44" s="870"/>
      <c r="J44" s="652"/>
      <c r="K44" s="866"/>
      <c r="L44" s="250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</row>
    <row r="45" spans="1:35" ht="18" hidden="1" customHeight="1" x14ac:dyDescent="0.25">
      <c r="A45" s="121"/>
      <c r="B45" s="885"/>
      <c r="C45" s="122"/>
      <c r="D45" s="734"/>
      <c r="E45" s="792"/>
      <c r="F45" s="879"/>
      <c r="G45" s="746"/>
      <c r="H45" s="772"/>
      <c r="I45" s="870"/>
      <c r="J45" s="652"/>
      <c r="K45" s="866"/>
      <c r="L45" s="250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</row>
    <row r="46" spans="1:35" ht="18" hidden="1" customHeight="1" x14ac:dyDescent="0.25">
      <c r="A46" s="121"/>
      <c r="B46" s="886"/>
      <c r="C46" s="126"/>
      <c r="D46" s="734"/>
      <c r="E46" s="792"/>
      <c r="F46" s="879"/>
      <c r="G46" s="744"/>
      <c r="H46" s="745"/>
      <c r="I46" s="870"/>
      <c r="J46" s="652"/>
      <c r="K46" s="866"/>
      <c r="L46" s="250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</row>
    <row r="47" spans="1:35" ht="13.5" hidden="1" customHeight="1" x14ac:dyDescent="0.25">
      <c r="A47" s="876"/>
      <c r="B47" s="876"/>
      <c r="C47" s="876"/>
      <c r="D47" s="876"/>
      <c r="E47" s="876"/>
      <c r="F47" s="876"/>
      <c r="G47" s="876"/>
      <c r="H47" s="876"/>
      <c r="I47" s="72"/>
      <c r="K47" s="214"/>
      <c r="L47" s="250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</row>
    <row r="48" spans="1:35" ht="12" hidden="1" customHeight="1" x14ac:dyDescent="0.25">
      <c r="A48" s="876"/>
      <c r="B48" s="876"/>
      <c r="C48" s="876"/>
      <c r="D48" s="876"/>
      <c r="E48" s="876"/>
      <c r="F48" s="876"/>
      <c r="G48" s="876"/>
      <c r="H48" s="876"/>
      <c r="I48" s="72"/>
      <c r="K48" s="214"/>
      <c r="L48" s="250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</row>
    <row r="49" spans="1:61" ht="17.149999999999999" customHeight="1" x14ac:dyDescent="0.25">
      <c r="A49" s="877"/>
      <c r="B49" s="877"/>
      <c r="C49" s="877"/>
      <c r="D49" s="877"/>
      <c r="E49" s="877"/>
      <c r="F49" s="877"/>
      <c r="G49" s="877"/>
      <c r="H49" s="877"/>
      <c r="I49" s="243"/>
      <c r="K49" s="222"/>
      <c r="L49" s="214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</row>
    <row r="50" spans="1:61" s="152" customFormat="1" ht="17.25" customHeight="1" x14ac:dyDescent="0.25">
      <c r="B50" s="153"/>
      <c r="C50" s="883" t="s">
        <v>648</v>
      </c>
      <c r="D50" s="883"/>
      <c r="E50" s="883"/>
      <c r="F50" s="883"/>
      <c r="G50" s="883"/>
      <c r="H50" s="883"/>
      <c r="I50" s="883"/>
      <c r="J50" s="883"/>
      <c r="K50" s="883"/>
      <c r="L50" s="21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</row>
    <row r="51" spans="1:61" s="152" customFormat="1" ht="16.25" customHeight="1" x14ac:dyDescent="0.25">
      <c r="B51" s="153"/>
      <c r="C51" s="884" t="s">
        <v>1040</v>
      </c>
      <c r="D51" s="884"/>
      <c r="E51" s="884"/>
      <c r="F51" s="884"/>
      <c r="G51" s="884"/>
      <c r="H51" s="884"/>
      <c r="I51" s="884"/>
      <c r="J51" s="884"/>
      <c r="K51" s="884"/>
      <c r="L51" s="21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</row>
    <row r="52" spans="1:61" s="152" customFormat="1" ht="16.25" customHeight="1" x14ac:dyDescent="0.25">
      <c r="B52" s="153"/>
      <c r="C52" s="153"/>
      <c r="D52" s="153"/>
      <c r="E52" s="153"/>
      <c r="F52" s="153"/>
      <c r="G52" s="153"/>
      <c r="H52" s="153"/>
      <c r="I52" s="153"/>
      <c r="J52" s="155"/>
      <c r="K52" s="216"/>
      <c r="L52" s="21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</row>
    <row r="53" spans="1:61" s="152" customFormat="1" ht="14.75" customHeight="1" x14ac:dyDescent="0.25">
      <c r="B53" s="153"/>
      <c r="C53" s="153"/>
      <c r="D53" s="153"/>
      <c r="E53" s="153"/>
      <c r="F53" s="153"/>
      <c r="G53" s="153"/>
      <c r="H53" s="153"/>
      <c r="I53" s="153"/>
      <c r="J53" s="155"/>
      <c r="K53" s="216"/>
      <c r="L53" s="21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</row>
    <row r="54" spans="1:61" s="152" customFormat="1" ht="14.75" customHeight="1" x14ac:dyDescent="0.25">
      <c r="B54" s="153"/>
      <c r="C54" s="153"/>
      <c r="D54" s="153"/>
      <c r="E54" s="153"/>
      <c r="F54" s="153"/>
      <c r="G54" s="153"/>
      <c r="H54" s="153"/>
      <c r="I54" s="153"/>
      <c r="J54" s="155"/>
      <c r="K54" s="216"/>
      <c r="L54" s="21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</row>
    <row r="55" spans="1:61" s="152" customFormat="1" ht="12.75" customHeight="1" x14ac:dyDescent="0.25">
      <c r="B55" s="153"/>
      <c r="C55" s="153"/>
      <c r="D55" s="153"/>
      <c r="E55" s="153"/>
      <c r="F55" s="153"/>
      <c r="G55" s="153"/>
      <c r="H55" s="153"/>
      <c r="I55" s="153"/>
      <c r="J55" s="155"/>
      <c r="K55" s="156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</row>
    <row r="56" spans="1:61" s="152" customFormat="1" ht="16.5" customHeight="1" x14ac:dyDescent="0.25">
      <c r="B56" s="153"/>
      <c r="C56" s="153"/>
      <c r="D56" s="153"/>
      <c r="E56" s="153"/>
      <c r="F56" s="153"/>
      <c r="G56" s="153"/>
      <c r="H56" s="153"/>
      <c r="I56" s="153"/>
      <c r="J56" s="155"/>
      <c r="K56" s="156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</row>
    <row r="57" spans="1:61" s="152" customFormat="1" x14ac:dyDescent="0.25">
      <c r="B57" s="153"/>
      <c r="C57" s="153"/>
      <c r="D57" s="153"/>
      <c r="E57" s="153"/>
      <c r="F57" s="153"/>
      <c r="G57" s="153"/>
      <c r="H57" s="153"/>
      <c r="I57" s="153"/>
      <c r="J57" s="155"/>
      <c r="K57" s="156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</row>
    <row r="58" spans="1:61" s="152" customFormat="1" x14ac:dyDescent="0.25">
      <c r="B58" s="153"/>
      <c r="C58" s="153"/>
      <c r="D58" s="153"/>
      <c r="E58" s="153"/>
      <c r="F58" s="153"/>
      <c r="G58" s="153"/>
      <c r="H58" s="153"/>
      <c r="I58" s="153"/>
      <c r="J58" s="155"/>
      <c r="K58" s="156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</row>
    <row r="59" spans="1:61" s="152" customFormat="1" x14ac:dyDescent="0.25">
      <c r="B59" s="153"/>
      <c r="C59" s="153"/>
      <c r="D59" s="153"/>
      <c r="E59" s="153"/>
      <c r="F59" s="153"/>
      <c r="G59" s="153"/>
      <c r="H59" s="153"/>
      <c r="I59" s="153"/>
      <c r="J59" s="155"/>
      <c r="K59" s="156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</row>
    <row r="60" spans="1:61" s="152" customFormat="1" x14ac:dyDescent="0.25">
      <c r="B60" s="153"/>
      <c r="C60" s="153"/>
      <c r="D60" s="153"/>
      <c r="E60" s="153"/>
      <c r="F60" s="153"/>
      <c r="G60" s="153"/>
      <c r="H60" s="153"/>
      <c r="I60" s="153"/>
      <c r="J60" s="155"/>
      <c r="K60" s="156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</row>
    <row r="61" spans="1:61" s="152" customFormat="1" x14ac:dyDescent="0.25">
      <c r="B61" s="153"/>
      <c r="C61" s="153"/>
      <c r="D61" s="153"/>
      <c r="E61" s="153"/>
      <c r="F61" s="153"/>
      <c r="G61" s="153"/>
      <c r="H61" s="153"/>
      <c r="I61" s="153"/>
      <c r="J61" s="155"/>
      <c r="K61" s="156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</row>
    <row r="62" spans="1:61" s="152" customFormat="1" x14ac:dyDescent="0.25">
      <c r="B62" s="153"/>
      <c r="C62" s="153"/>
      <c r="D62" s="153"/>
      <c r="E62" s="153"/>
      <c r="F62" s="153"/>
      <c r="G62" s="153"/>
      <c r="H62" s="153"/>
      <c r="I62" s="153"/>
      <c r="J62" s="155"/>
      <c r="K62" s="156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</row>
    <row r="63" spans="1:61" s="152" customFormat="1" x14ac:dyDescent="0.25">
      <c r="B63" s="153"/>
      <c r="C63" s="153"/>
      <c r="D63" s="153"/>
      <c r="E63" s="153"/>
      <c r="F63" s="153"/>
      <c r="G63" s="153"/>
      <c r="H63" s="153"/>
      <c r="I63" s="153"/>
      <c r="J63" s="155"/>
      <c r="K63" s="156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</row>
    <row r="64" spans="1:61" s="152" customFormat="1" x14ac:dyDescent="0.25">
      <c r="B64" s="153"/>
      <c r="C64" s="153"/>
      <c r="D64" s="153"/>
      <c r="E64" s="153"/>
      <c r="F64" s="153"/>
      <c r="G64" s="153"/>
      <c r="H64" s="153"/>
      <c r="I64" s="153"/>
      <c r="J64" s="155"/>
      <c r="K64" s="156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</row>
    <row r="65" spans="2:61" s="152" customFormat="1" x14ac:dyDescent="0.25">
      <c r="B65" s="153"/>
      <c r="C65" s="153"/>
      <c r="D65" s="153"/>
      <c r="E65" s="153"/>
      <c r="F65" s="153"/>
      <c r="G65" s="153"/>
      <c r="H65" s="153"/>
      <c r="I65" s="153"/>
      <c r="J65" s="155"/>
      <c r="K65" s="156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</row>
    <row r="66" spans="2:61" s="152" customFormat="1" x14ac:dyDescent="0.25">
      <c r="B66" s="153"/>
      <c r="C66" s="153"/>
      <c r="D66" s="153"/>
      <c r="E66" s="153"/>
      <c r="F66" s="153"/>
      <c r="G66" s="153"/>
      <c r="H66" s="153"/>
      <c r="I66" s="153"/>
      <c r="J66" s="155"/>
      <c r="K66" s="156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</row>
    <row r="67" spans="2:61" s="152" customFormat="1" x14ac:dyDescent="0.25">
      <c r="B67" s="153"/>
      <c r="C67" s="153"/>
      <c r="D67" s="153"/>
      <c r="E67" s="153"/>
      <c r="F67" s="153"/>
      <c r="G67" s="153"/>
      <c r="H67" s="153"/>
      <c r="I67" s="153"/>
      <c r="J67" s="155"/>
      <c r="K67" s="156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</row>
    <row r="68" spans="2:61" s="152" customFormat="1" x14ac:dyDescent="0.25">
      <c r="B68" s="153"/>
      <c r="C68" s="153"/>
      <c r="D68" s="153"/>
      <c r="E68" s="153"/>
      <c r="F68" s="153"/>
      <c r="G68" s="153"/>
      <c r="H68" s="153"/>
      <c r="I68" s="153"/>
      <c r="J68" s="155"/>
      <c r="K68" s="156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</row>
    <row r="69" spans="2:61" s="152" customFormat="1" x14ac:dyDescent="0.25">
      <c r="B69" s="153"/>
      <c r="C69" s="153"/>
      <c r="D69" s="153"/>
      <c r="E69" s="153"/>
      <c r="F69" s="153"/>
      <c r="G69" s="153"/>
      <c r="H69" s="153"/>
      <c r="I69" s="153"/>
      <c r="J69" s="155"/>
      <c r="K69" s="156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</row>
    <row r="70" spans="2:61" s="152" customFormat="1" x14ac:dyDescent="0.25">
      <c r="B70" s="153"/>
      <c r="C70" s="153"/>
      <c r="D70" s="153"/>
      <c r="E70" s="153"/>
      <c r="F70" s="153"/>
      <c r="G70" s="153"/>
      <c r="H70" s="153"/>
      <c r="I70" s="153"/>
      <c r="J70" s="155"/>
      <c r="K70" s="156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</row>
    <row r="71" spans="2:61" s="152" customFormat="1" x14ac:dyDescent="0.25">
      <c r="B71" s="153"/>
      <c r="C71" s="153"/>
      <c r="D71" s="153"/>
      <c r="E71" s="153"/>
      <c r="F71" s="153"/>
      <c r="G71" s="153"/>
      <c r="H71" s="153"/>
      <c r="I71" s="153"/>
      <c r="J71" s="155"/>
      <c r="K71" s="156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</row>
    <row r="72" spans="2:61" s="152" customFormat="1" x14ac:dyDescent="0.25">
      <c r="B72" s="153"/>
      <c r="C72" s="153"/>
      <c r="D72" s="153"/>
      <c r="E72" s="153"/>
      <c r="F72" s="153"/>
      <c r="G72" s="153"/>
      <c r="H72" s="153"/>
      <c r="I72" s="153"/>
      <c r="J72" s="155"/>
      <c r="K72" s="156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</row>
    <row r="73" spans="2:61" s="152" customFormat="1" x14ac:dyDescent="0.25">
      <c r="B73" s="153"/>
      <c r="C73" s="153"/>
      <c r="D73" s="153"/>
      <c r="E73" s="153"/>
      <c r="F73" s="153"/>
      <c r="G73" s="153"/>
      <c r="H73" s="153"/>
      <c r="I73" s="153"/>
      <c r="J73" s="155"/>
      <c r="K73" s="156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</row>
    <row r="74" spans="2:61" s="152" customFormat="1" x14ac:dyDescent="0.25">
      <c r="B74" s="153"/>
      <c r="C74" s="153"/>
      <c r="D74" s="153"/>
      <c r="E74" s="153"/>
      <c r="F74" s="153"/>
      <c r="G74" s="153"/>
      <c r="H74" s="153"/>
      <c r="I74" s="153"/>
      <c r="J74" s="155"/>
      <c r="K74" s="156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</row>
    <row r="75" spans="2:61" s="152" customFormat="1" x14ac:dyDescent="0.25">
      <c r="B75" s="153"/>
      <c r="C75" s="153"/>
      <c r="D75" s="153"/>
      <c r="E75" s="153"/>
      <c r="F75" s="153"/>
      <c r="G75" s="153"/>
      <c r="H75" s="153"/>
      <c r="I75" s="153"/>
      <c r="J75" s="155"/>
      <c r="K75" s="156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</row>
    <row r="76" spans="2:61" s="152" customFormat="1" x14ac:dyDescent="0.25">
      <c r="B76" s="153"/>
      <c r="C76" s="153"/>
      <c r="D76" s="153"/>
      <c r="E76" s="153"/>
      <c r="F76" s="153"/>
      <c r="G76" s="153"/>
      <c r="H76" s="153"/>
      <c r="I76" s="153"/>
      <c r="J76" s="155"/>
      <c r="K76" s="156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</row>
    <row r="77" spans="2:61" s="152" customFormat="1" x14ac:dyDescent="0.25">
      <c r="B77" s="153"/>
      <c r="C77" s="153"/>
      <c r="D77" s="153"/>
      <c r="E77" s="153"/>
      <c r="F77" s="153"/>
      <c r="G77" s="153"/>
      <c r="H77" s="153"/>
      <c r="I77" s="153"/>
      <c r="J77" s="155"/>
      <c r="K77" s="156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</row>
    <row r="78" spans="2:61" s="152" customFormat="1" x14ac:dyDescent="0.25">
      <c r="B78" s="153"/>
      <c r="C78" s="153"/>
      <c r="D78" s="153"/>
      <c r="E78" s="153"/>
      <c r="F78" s="153"/>
      <c r="G78" s="153"/>
      <c r="H78" s="153"/>
      <c r="I78" s="153"/>
      <c r="J78" s="155"/>
      <c r="K78" s="156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</row>
    <row r="79" spans="2:61" s="152" customFormat="1" x14ac:dyDescent="0.25">
      <c r="B79" s="153"/>
      <c r="C79" s="153"/>
      <c r="D79" s="153"/>
      <c r="E79" s="153"/>
      <c r="F79" s="153"/>
      <c r="G79" s="153"/>
      <c r="H79" s="153"/>
      <c r="I79" s="153"/>
      <c r="J79" s="155"/>
      <c r="K79" s="156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</row>
    <row r="80" spans="2:61" s="152" customFormat="1" x14ac:dyDescent="0.25">
      <c r="B80" s="153"/>
      <c r="C80" s="153"/>
      <c r="D80" s="153"/>
      <c r="E80" s="153"/>
      <c r="F80" s="153"/>
      <c r="G80" s="153"/>
      <c r="H80" s="153"/>
      <c r="I80" s="153"/>
      <c r="J80" s="155"/>
      <c r="K80" s="156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</row>
    <row r="81" spans="2:61" s="152" customFormat="1" x14ac:dyDescent="0.25">
      <c r="B81" s="153"/>
      <c r="C81" s="153"/>
      <c r="D81" s="153"/>
      <c r="E81" s="153"/>
      <c r="F81" s="153"/>
      <c r="G81" s="153"/>
      <c r="H81" s="153"/>
      <c r="I81" s="153"/>
      <c r="J81" s="155"/>
      <c r="K81" s="156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</row>
    <row r="82" spans="2:61" s="152" customFormat="1" x14ac:dyDescent="0.25">
      <c r="B82" s="153"/>
      <c r="C82" s="153"/>
      <c r="D82" s="153"/>
      <c r="E82" s="153"/>
      <c r="F82" s="153"/>
      <c r="G82" s="153"/>
      <c r="H82" s="153"/>
      <c r="I82" s="153"/>
      <c r="J82" s="155"/>
      <c r="K82" s="156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</row>
    <row r="83" spans="2:61" s="152" customFormat="1" x14ac:dyDescent="0.25">
      <c r="B83" s="153"/>
      <c r="C83" s="153"/>
      <c r="D83" s="153"/>
      <c r="E83" s="153"/>
      <c r="F83" s="153"/>
      <c r="G83" s="153"/>
      <c r="H83" s="153"/>
      <c r="I83" s="153"/>
      <c r="J83" s="155"/>
      <c r="K83" s="156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</row>
    <row r="84" spans="2:61" s="152" customFormat="1" x14ac:dyDescent="0.25">
      <c r="B84" s="153"/>
      <c r="C84" s="153"/>
      <c r="D84" s="153"/>
      <c r="E84" s="153"/>
      <c r="F84" s="153"/>
      <c r="G84" s="153"/>
      <c r="H84" s="153"/>
      <c r="I84" s="153"/>
      <c r="J84" s="155"/>
      <c r="K84" s="156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</row>
    <row r="85" spans="2:61" s="152" customFormat="1" x14ac:dyDescent="0.25">
      <c r="B85" s="153"/>
      <c r="C85" s="153"/>
      <c r="D85" s="153"/>
      <c r="E85" s="153"/>
      <c r="F85" s="153"/>
      <c r="G85" s="153"/>
      <c r="H85" s="153"/>
      <c r="I85" s="153"/>
      <c r="J85" s="155"/>
      <c r="K85" s="156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</row>
    <row r="86" spans="2:61" s="152" customFormat="1" x14ac:dyDescent="0.25">
      <c r="B86" s="153"/>
      <c r="C86" s="153"/>
      <c r="D86" s="153"/>
      <c r="E86" s="153"/>
      <c r="F86" s="153"/>
      <c r="G86" s="153"/>
      <c r="H86" s="153"/>
      <c r="I86" s="153"/>
      <c r="J86" s="155"/>
      <c r="K86" s="156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</row>
    <row r="87" spans="2:61" s="152" customFormat="1" x14ac:dyDescent="0.25">
      <c r="B87" s="153"/>
      <c r="C87" s="153"/>
      <c r="D87" s="153"/>
      <c r="E87" s="153"/>
      <c r="F87" s="153"/>
      <c r="G87" s="153"/>
      <c r="H87" s="153"/>
      <c r="I87" s="153"/>
      <c r="J87" s="155"/>
      <c r="K87" s="156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</row>
    <row r="88" spans="2:61" s="152" customFormat="1" x14ac:dyDescent="0.25">
      <c r="B88" s="153"/>
      <c r="C88" s="153"/>
      <c r="D88" s="153"/>
      <c r="E88" s="153"/>
      <c r="F88" s="153"/>
      <c r="G88" s="153"/>
      <c r="H88" s="153"/>
      <c r="I88" s="153"/>
      <c r="J88" s="155"/>
      <c r="K88" s="156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</row>
    <row r="89" spans="2:61" s="152" customFormat="1" x14ac:dyDescent="0.25">
      <c r="B89" s="153"/>
      <c r="C89" s="153"/>
      <c r="D89" s="153"/>
      <c r="E89" s="153"/>
      <c r="F89" s="153"/>
      <c r="G89" s="153"/>
      <c r="H89" s="153"/>
      <c r="I89" s="153"/>
      <c r="J89" s="155"/>
      <c r="K89" s="156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</row>
    <row r="90" spans="2:61" s="152" customFormat="1" x14ac:dyDescent="0.25">
      <c r="B90" s="153"/>
      <c r="C90" s="153"/>
      <c r="D90" s="153"/>
      <c r="E90" s="153"/>
      <c r="F90" s="153"/>
      <c r="G90" s="153"/>
      <c r="H90" s="153"/>
      <c r="I90" s="153"/>
      <c r="J90" s="155"/>
      <c r="K90" s="156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</row>
    <row r="91" spans="2:61" s="152" customFormat="1" x14ac:dyDescent="0.25">
      <c r="B91" s="153"/>
      <c r="C91" s="153"/>
      <c r="D91" s="153"/>
      <c r="E91" s="153"/>
      <c r="F91" s="153"/>
      <c r="G91" s="153"/>
      <c r="H91" s="153"/>
      <c r="I91" s="153"/>
      <c r="J91" s="155"/>
      <c r="K91" s="156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</row>
    <row r="92" spans="2:61" s="152" customFormat="1" x14ac:dyDescent="0.25">
      <c r="B92" s="153"/>
      <c r="C92" s="153"/>
      <c r="D92" s="153"/>
      <c r="E92" s="153"/>
      <c r="F92" s="153"/>
      <c r="G92" s="153"/>
      <c r="H92" s="153"/>
      <c r="I92" s="153"/>
      <c r="J92" s="155"/>
      <c r="K92" s="156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</row>
    <row r="93" spans="2:61" s="152" customFormat="1" x14ac:dyDescent="0.25">
      <c r="B93" s="153"/>
      <c r="C93" s="153"/>
      <c r="D93" s="153"/>
      <c r="E93" s="153"/>
      <c r="F93" s="153"/>
      <c r="G93" s="153"/>
      <c r="H93" s="153"/>
      <c r="I93" s="153"/>
      <c r="J93" s="155"/>
      <c r="K93" s="156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</row>
    <row r="94" spans="2:61" s="152" customFormat="1" x14ac:dyDescent="0.25">
      <c r="B94" s="153"/>
      <c r="C94" s="153"/>
      <c r="D94" s="153"/>
      <c r="E94" s="153"/>
      <c r="F94" s="153"/>
      <c r="G94" s="153"/>
      <c r="H94" s="153"/>
      <c r="I94" s="153"/>
      <c r="J94" s="155"/>
      <c r="K94" s="156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</row>
    <row r="95" spans="2:61" s="152" customFormat="1" x14ac:dyDescent="0.25">
      <c r="B95" s="153"/>
      <c r="C95" s="153"/>
      <c r="D95" s="153"/>
      <c r="E95" s="153"/>
      <c r="F95" s="153"/>
      <c r="G95" s="153"/>
      <c r="H95" s="153"/>
      <c r="I95" s="153"/>
      <c r="J95" s="155"/>
      <c r="K95" s="156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</row>
    <row r="96" spans="2:61" s="152" customFormat="1" x14ac:dyDescent="0.25">
      <c r="B96" s="153"/>
      <c r="C96" s="153"/>
      <c r="D96" s="153"/>
      <c r="E96" s="153"/>
      <c r="F96" s="153"/>
      <c r="G96" s="153"/>
      <c r="H96" s="153"/>
      <c r="I96" s="153"/>
      <c r="J96" s="155"/>
      <c r="K96" s="156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</row>
    <row r="97" spans="2:61" s="152" customFormat="1" x14ac:dyDescent="0.25">
      <c r="B97" s="153"/>
      <c r="C97" s="153"/>
      <c r="D97" s="153"/>
      <c r="E97" s="153"/>
      <c r="F97" s="153"/>
      <c r="G97" s="153"/>
      <c r="H97" s="153"/>
      <c r="I97" s="153"/>
      <c r="J97" s="155"/>
      <c r="K97" s="156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</row>
    <row r="98" spans="2:61" s="152" customFormat="1" x14ac:dyDescent="0.25">
      <c r="B98" s="153"/>
      <c r="C98" s="153"/>
      <c r="D98" s="153"/>
      <c r="E98" s="153"/>
      <c r="F98" s="153"/>
      <c r="G98" s="153"/>
      <c r="H98" s="153"/>
      <c r="I98" s="153"/>
      <c r="J98" s="155"/>
      <c r="K98" s="156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</row>
    <row r="99" spans="2:61" s="152" customFormat="1" x14ac:dyDescent="0.25">
      <c r="B99" s="153"/>
      <c r="C99" s="153"/>
      <c r="D99" s="153"/>
      <c r="E99" s="153"/>
      <c r="F99" s="153"/>
      <c r="G99" s="153"/>
      <c r="H99" s="153"/>
      <c r="I99" s="153"/>
      <c r="J99" s="155"/>
      <c r="K99" s="156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</row>
    <row r="100" spans="2:61" s="152" customFormat="1" x14ac:dyDescent="0.25">
      <c r="B100" s="153"/>
      <c r="C100" s="153"/>
      <c r="D100" s="153"/>
      <c r="E100" s="153"/>
      <c r="F100" s="153"/>
      <c r="G100" s="153"/>
      <c r="H100" s="153"/>
      <c r="I100" s="153"/>
      <c r="J100" s="155"/>
      <c r="K100" s="156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</row>
    <row r="101" spans="2:61" s="152" customFormat="1" x14ac:dyDescent="0.25">
      <c r="B101" s="153"/>
      <c r="C101" s="153"/>
      <c r="D101" s="153"/>
      <c r="E101" s="153"/>
      <c r="F101" s="153"/>
      <c r="G101" s="153"/>
      <c r="H101" s="153"/>
      <c r="I101" s="153"/>
      <c r="J101" s="155"/>
      <c r="K101" s="156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</row>
    <row r="102" spans="2:61" s="152" customFormat="1" x14ac:dyDescent="0.25">
      <c r="B102" s="153"/>
      <c r="C102" s="153"/>
      <c r="D102" s="153"/>
      <c r="E102" s="153"/>
      <c r="F102" s="153"/>
      <c r="G102" s="153"/>
      <c r="H102" s="153"/>
      <c r="I102" s="153"/>
      <c r="J102" s="155"/>
      <c r="K102" s="156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</row>
    <row r="103" spans="2:61" s="152" customFormat="1" x14ac:dyDescent="0.25">
      <c r="B103" s="153"/>
      <c r="C103" s="153"/>
      <c r="D103" s="153"/>
      <c r="E103" s="153"/>
      <c r="F103" s="153"/>
      <c r="G103" s="153"/>
      <c r="H103" s="153"/>
      <c r="I103" s="153"/>
      <c r="J103" s="155"/>
      <c r="K103" s="156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</row>
    <row r="104" spans="2:61" s="152" customFormat="1" x14ac:dyDescent="0.25">
      <c r="B104" s="153"/>
      <c r="C104" s="153"/>
      <c r="D104" s="153"/>
      <c r="E104" s="153"/>
      <c r="F104" s="153"/>
      <c r="G104" s="153"/>
      <c r="H104" s="153"/>
      <c r="I104" s="153"/>
      <c r="J104" s="155"/>
      <c r="K104" s="156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</row>
    <row r="105" spans="2:61" s="152" customFormat="1" x14ac:dyDescent="0.25">
      <c r="B105" s="153"/>
      <c r="C105" s="153"/>
      <c r="D105" s="153"/>
      <c r="E105" s="153"/>
      <c r="F105" s="153"/>
      <c r="G105" s="153"/>
      <c r="H105" s="153"/>
      <c r="I105" s="153"/>
      <c r="J105" s="155"/>
      <c r="K105" s="156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</row>
    <row r="106" spans="2:61" s="152" customFormat="1" x14ac:dyDescent="0.25">
      <c r="B106" s="153"/>
      <c r="C106" s="153"/>
      <c r="D106" s="153"/>
      <c r="E106" s="153"/>
      <c r="F106" s="153"/>
      <c r="G106" s="153"/>
      <c r="H106" s="153"/>
      <c r="I106" s="153"/>
      <c r="J106" s="155"/>
      <c r="K106" s="156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</row>
    <row r="107" spans="2:61" s="152" customFormat="1" x14ac:dyDescent="0.25">
      <c r="B107" s="153"/>
      <c r="C107" s="153"/>
      <c r="D107" s="153"/>
      <c r="E107" s="153"/>
      <c r="F107" s="153"/>
      <c r="G107" s="153"/>
      <c r="H107" s="153"/>
      <c r="I107" s="153"/>
      <c r="J107" s="155"/>
      <c r="K107" s="156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</row>
    <row r="108" spans="2:61" s="152" customFormat="1" x14ac:dyDescent="0.25">
      <c r="B108" s="153"/>
      <c r="C108" s="153"/>
      <c r="D108" s="153"/>
      <c r="E108" s="153"/>
      <c r="F108" s="153"/>
      <c r="G108" s="153"/>
      <c r="H108" s="153"/>
      <c r="I108" s="153"/>
      <c r="J108" s="155"/>
      <c r="K108" s="156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</row>
    <row r="109" spans="2:61" s="152" customFormat="1" x14ac:dyDescent="0.25">
      <c r="B109" s="153"/>
      <c r="C109" s="153"/>
      <c r="D109" s="153"/>
      <c r="E109" s="153"/>
      <c r="F109" s="153"/>
      <c r="G109" s="153"/>
      <c r="H109" s="153"/>
      <c r="I109" s="153"/>
      <c r="J109" s="155"/>
      <c r="K109" s="156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</row>
    <row r="110" spans="2:61" s="152" customFormat="1" x14ac:dyDescent="0.25">
      <c r="B110" s="153"/>
      <c r="C110" s="153"/>
      <c r="D110" s="153"/>
      <c r="E110" s="153"/>
      <c r="F110" s="153"/>
      <c r="G110" s="153"/>
      <c r="H110" s="153"/>
      <c r="I110" s="153"/>
      <c r="J110" s="155"/>
      <c r="K110" s="156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</row>
    <row r="111" spans="2:61" s="152" customFormat="1" x14ac:dyDescent="0.25">
      <c r="B111" s="153"/>
      <c r="C111" s="153"/>
      <c r="D111" s="153"/>
      <c r="E111" s="153"/>
      <c r="F111" s="153"/>
      <c r="G111" s="153"/>
      <c r="H111" s="153"/>
      <c r="I111" s="153"/>
      <c r="J111" s="155"/>
      <c r="K111" s="156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</row>
    <row r="112" spans="2:61" s="152" customFormat="1" x14ac:dyDescent="0.25">
      <c r="B112" s="153"/>
      <c r="C112" s="153"/>
      <c r="D112" s="153"/>
      <c r="E112" s="153"/>
      <c r="F112" s="153"/>
      <c r="G112" s="153"/>
      <c r="H112" s="153"/>
      <c r="I112" s="153"/>
      <c r="J112" s="155"/>
      <c r="K112" s="156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</row>
    <row r="113" spans="2:61" s="152" customFormat="1" x14ac:dyDescent="0.25">
      <c r="B113" s="153"/>
      <c r="C113" s="153"/>
      <c r="D113" s="153"/>
      <c r="E113" s="153"/>
      <c r="F113" s="153"/>
      <c r="G113" s="153"/>
      <c r="H113" s="153"/>
      <c r="I113" s="153"/>
      <c r="J113" s="155"/>
      <c r="K113" s="156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</row>
    <row r="114" spans="2:61" s="152" customFormat="1" x14ac:dyDescent="0.25">
      <c r="B114" s="153"/>
      <c r="C114" s="153"/>
      <c r="D114" s="153"/>
      <c r="E114" s="153"/>
      <c r="F114" s="153"/>
      <c r="G114" s="153"/>
      <c r="H114" s="153"/>
      <c r="I114" s="153"/>
      <c r="J114" s="155"/>
      <c r="K114" s="156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</row>
    <row r="115" spans="2:61" s="152" customFormat="1" x14ac:dyDescent="0.25">
      <c r="B115" s="153"/>
      <c r="C115" s="153"/>
      <c r="D115" s="153"/>
      <c r="E115" s="153"/>
      <c r="F115" s="153"/>
      <c r="G115" s="153"/>
      <c r="H115" s="153"/>
      <c r="I115" s="153"/>
      <c r="J115" s="155"/>
      <c r="K115" s="156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</row>
    <row r="116" spans="2:61" s="152" customFormat="1" x14ac:dyDescent="0.25">
      <c r="B116" s="153"/>
      <c r="C116" s="153"/>
      <c r="D116" s="153"/>
      <c r="E116" s="153"/>
      <c r="F116" s="153"/>
      <c r="G116" s="153"/>
      <c r="H116" s="153"/>
      <c r="I116" s="153"/>
      <c r="J116" s="155"/>
      <c r="K116" s="156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</row>
    <row r="117" spans="2:61" s="152" customFormat="1" x14ac:dyDescent="0.25">
      <c r="B117" s="153"/>
      <c r="C117" s="153"/>
      <c r="D117" s="153"/>
      <c r="E117" s="153"/>
      <c r="F117" s="153"/>
      <c r="G117" s="153"/>
      <c r="H117" s="153"/>
      <c r="I117" s="153"/>
      <c r="J117" s="155"/>
      <c r="K117" s="156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</row>
    <row r="118" spans="2:61" s="152" customFormat="1" x14ac:dyDescent="0.25">
      <c r="B118" s="153"/>
      <c r="C118" s="153"/>
      <c r="D118" s="153"/>
      <c r="E118" s="153"/>
      <c r="F118" s="153"/>
      <c r="G118" s="153"/>
      <c r="H118" s="153"/>
      <c r="I118" s="153"/>
      <c r="J118" s="155"/>
      <c r="K118" s="156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</row>
    <row r="119" spans="2:61" s="152" customFormat="1" x14ac:dyDescent="0.25">
      <c r="B119" s="153"/>
      <c r="C119" s="153"/>
      <c r="D119" s="153"/>
      <c r="E119" s="153"/>
      <c r="F119" s="153"/>
      <c r="G119" s="153"/>
      <c r="H119" s="153"/>
      <c r="I119" s="153"/>
      <c r="J119" s="155"/>
      <c r="K119" s="156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</row>
    <row r="120" spans="2:61" s="152" customFormat="1" x14ac:dyDescent="0.25">
      <c r="B120" s="153"/>
      <c r="C120" s="153"/>
      <c r="D120" s="153"/>
      <c r="E120" s="153"/>
      <c r="F120" s="153"/>
      <c r="G120" s="153"/>
      <c r="H120" s="153"/>
      <c r="I120" s="153"/>
      <c r="J120" s="155"/>
      <c r="K120" s="156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</row>
    <row r="121" spans="2:61" s="152" customFormat="1" x14ac:dyDescent="0.25">
      <c r="B121" s="153"/>
      <c r="C121" s="153"/>
      <c r="D121" s="153"/>
      <c r="E121" s="153"/>
      <c r="F121" s="153"/>
      <c r="G121" s="153"/>
      <c r="H121" s="153"/>
      <c r="I121" s="153"/>
      <c r="J121" s="155"/>
      <c r="K121" s="156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</row>
    <row r="122" spans="2:61" s="152" customFormat="1" x14ac:dyDescent="0.25">
      <c r="B122" s="153"/>
      <c r="C122" s="153"/>
      <c r="D122" s="153"/>
      <c r="E122" s="153"/>
      <c r="F122" s="153"/>
      <c r="G122" s="153"/>
      <c r="H122" s="153"/>
      <c r="I122" s="153"/>
      <c r="J122" s="155"/>
      <c r="K122" s="156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</row>
    <row r="123" spans="2:61" s="152" customFormat="1" x14ac:dyDescent="0.25">
      <c r="B123" s="153"/>
      <c r="C123" s="153"/>
      <c r="D123" s="153"/>
      <c r="E123" s="153"/>
      <c r="F123" s="153"/>
      <c r="G123" s="153"/>
      <c r="H123" s="153"/>
      <c r="I123" s="153"/>
      <c r="J123" s="155"/>
      <c r="K123" s="156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</row>
    <row r="124" spans="2:61" s="152" customFormat="1" x14ac:dyDescent="0.25">
      <c r="B124" s="153"/>
      <c r="C124" s="153"/>
      <c r="D124" s="153"/>
      <c r="E124" s="153"/>
      <c r="F124" s="153"/>
      <c r="G124" s="153"/>
      <c r="H124" s="153"/>
      <c r="I124" s="153"/>
      <c r="J124" s="155"/>
      <c r="K124" s="156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</row>
    <row r="125" spans="2:61" s="152" customFormat="1" x14ac:dyDescent="0.25">
      <c r="B125" s="153"/>
      <c r="C125" s="153"/>
      <c r="D125" s="153"/>
      <c r="E125" s="153"/>
      <c r="F125" s="153"/>
      <c r="G125" s="153"/>
      <c r="H125" s="153"/>
      <c r="I125" s="153"/>
      <c r="J125" s="155"/>
      <c r="K125" s="156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</row>
    <row r="126" spans="2:61" s="152" customFormat="1" x14ac:dyDescent="0.25">
      <c r="B126" s="153"/>
      <c r="C126" s="153"/>
      <c r="D126" s="153"/>
      <c r="E126" s="153"/>
      <c r="F126" s="153"/>
      <c r="G126" s="153"/>
      <c r="H126" s="153"/>
      <c r="I126" s="153"/>
      <c r="J126" s="155"/>
      <c r="K126" s="156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8"/>
      <c r="BB126" s="158"/>
      <c r="BC126" s="158"/>
      <c r="BD126" s="158"/>
      <c r="BE126" s="158"/>
      <c r="BF126" s="158"/>
      <c r="BG126" s="158"/>
      <c r="BH126" s="158"/>
      <c r="BI126" s="158"/>
    </row>
    <row r="127" spans="2:61" s="152" customFormat="1" x14ac:dyDescent="0.25">
      <c r="B127" s="153"/>
      <c r="C127" s="153"/>
      <c r="D127" s="153"/>
      <c r="E127" s="153"/>
      <c r="F127" s="153"/>
      <c r="G127" s="153"/>
      <c r="H127" s="153"/>
      <c r="I127" s="153"/>
      <c r="J127" s="155"/>
      <c r="K127" s="156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8"/>
      <c r="BB127" s="158"/>
      <c r="BC127" s="158"/>
      <c r="BD127" s="158"/>
      <c r="BE127" s="158"/>
      <c r="BF127" s="158"/>
      <c r="BG127" s="158"/>
      <c r="BH127" s="158"/>
      <c r="BI127" s="158"/>
    </row>
    <row r="128" spans="2:61" s="152" customFormat="1" x14ac:dyDescent="0.25">
      <c r="B128" s="153"/>
      <c r="C128" s="153"/>
      <c r="D128" s="153"/>
      <c r="E128" s="153"/>
      <c r="F128" s="153"/>
      <c r="G128" s="153"/>
      <c r="H128" s="153"/>
      <c r="I128" s="153"/>
      <c r="J128" s="155"/>
      <c r="K128" s="156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8"/>
      <c r="BB128" s="158"/>
      <c r="BC128" s="158"/>
      <c r="BD128" s="158"/>
      <c r="BE128" s="158"/>
      <c r="BF128" s="158"/>
      <c r="BG128" s="158"/>
      <c r="BH128" s="158"/>
      <c r="BI128" s="158"/>
    </row>
    <row r="129" spans="2:61" s="152" customFormat="1" x14ac:dyDescent="0.25">
      <c r="B129" s="153"/>
      <c r="C129" s="153"/>
      <c r="D129" s="153"/>
      <c r="E129" s="153"/>
      <c r="F129" s="153"/>
      <c r="G129" s="153"/>
      <c r="H129" s="153"/>
      <c r="I129" s="153"/>
      <c r="J129" s="155"/>
      <c r="K129" s="156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H129" s="158"/>
      <c r="BI129" s="158"/>
    </row>
    <row r="130" spans="2:61" s="152" customFormat="1" x14ac:dyDescent="0.25">
      <c r="B130" s="153"/>
      <c r="C130" s="153"/>
      <c r="D130" s="153"/>
      <c r="E130" s="153"/>
      <c r="F130" s="153"/>
      <c r="G130" s="153"/>
      <c r="H130" s="153"/>
      <c r="I130" s="153"/>
      <c r="J130" s="155"/>
      <c r="K130" s="156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</row>
    <row r="131" spans="2:61" s="152" customFormat="1" x14ac:dyDescent="0.25">
      <c r="B131" s="153"/>
      <c r="C131" s="153"/>
      <c r="D131" s="153"/>
      <c r="E131" s="153"/>
      <c r="F131" s="153"/>
      <c r="G131" s="153"/>
      <c r="H131" s="153"/>
      <c r="I131" s="153"/>
      <c r="J131" s="155"/>
      <c r="K131" s="156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8"/>
      <c r="BB131" s="158"/>
      <c r="BC131" s="158"/>
      <c r="BD131" s="158"/>
      <c r="BE131" s="158"/>
      <c r="BF131" s="158"/>
      <c r="BG131" s="158"/>
      <c r="BH131" s="158"/>
      <c r="BI131" s="158"/>
    </row>
    <row r="132" spans="2:61" s="152" customFormat="1" x14ac:dyDescent="0.25">
      <c r="B132" s="153"/>
      <c r="C132" s="153"/>
      <c r="D132" s="153"/>
      <c r="E132" s="153"/>
      <c r="F132" s="153"/>
      <c r="G132" s="153"/>
      <c r="H132" s="153"/>
      <c r="I132" s="153"/>
      <c r="J132" s="155"/>
      <c r="K132" s="156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</row>
    <row r="133" spans="2:61" s="152" customFormat="1" x14ac:dyDescent="0.25">
      <c r="B133" s="153"/>
      <c r="C133" s="153"/>
      <c r="D133" s="153"/>
      <c r="E133" s="153"/>
      <c r="F133" s="153"/>
      <c r="G133" s="153"/>
      <c r="H133" s="153"/>
      <c r="I133" s="153"/>
      <c r="J133" s="155"/>
      <c r="K133" s="156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</row>
    <row r="134" spans="2:61" s="152" customFormat="1" x14ac:dyDescent="0.25">
      <c r="B134" s="153"/>
      <c r="C134" s="153"/>
      <c r="D134" s="153"/>
      <c r="E134" s="153"/>
      <c r="F134" s="153"/>
      <c r="G134" s="153"/>
      <c r="H134" s="153"/>
      <c r="I134" s="153"/>
      <c r="J134" s="155"/>
      <c r="K134" s="156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</row>
    <row r="135" spans="2:61" s="152" customFormat="1" x14ac:dyDescent="0.25">
      <c r="B135" s="153"/>
      <c r="C135" s="153"/>
      <c r="D135" s="153"/>
      <c r="E135" s="153"/>
      <c r="F135" s="153"/>
      <c r="G135" s="153"/>
      <c r="H135" s="153"/>
      <c r="I135" s="153"/>
      <c r="J135" s="155"/>
      <c r="K135" s="156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</row>
    <row r="136" spans="2:61" s="152" customFormat="1" x14ac:dyDescent="0.25">
      <c r="B136" s="153"/>
      <c r="C136" s="153"/>
      <c r="D136" s="153"/>
      <c r="E136" s="153"/>
      <c r="F136" s="153"/>
      <c r="G136" s="153"/>
      <c r="H136" s="153"/>
      <c r="I136" s="153"/>
      <c r="J136" s="155"/>
      <c r="K136" s="156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</row>
    <row r="137" spans="2:61" s="152" customFormat="1" x14ac:dyDescent="0.25">
      <c r="B137" s="153"/>
      <c r="C137" s="153"/>
      <c r="D137" s="153"/>
      <c r="E137" s="153"/>
      <c r="F137" s="153"/>
      <c r="G137" s="153"/>
      <c r="H137" s="153"/>
      <c r="I137" s="153"/>
      <c r="J137" s="155"/>
      <c r="K137" s="156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</row>
    <row r="138" spans="2:61" s="152" customFormat="1" x14ac:dyDescent="0.25">
      <c r="B138" s="153"/>
      <c r="C138" s="153"/>
      <c r="D138" s="153"/>
      <c r="E138" s="153"/>
      <c r="F138" s="153"/>
      <c r="G138" s="153"/>
      <c r="H138" s="153"/>
      <c r="I138" s="153"/>
      <c r="J138" s="155"/>
      <c r="K138" s="156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</row>
    <row r="139" spans="2:61" s="152" customFormat="1" x14ac:dyDescent="0.25">
      <c r="B139" s="153"/>
      <c r="C139" s="153"/>
      <c r="D139" s="153"/>
      <c r="E139" s="153"/>
      <c r="F139" s="153"/>
      <c r="G139" s="153"/>
      <c r="H139" s="153"/>
      <c r="I139" s="153"/>
      <c r="J139" s="155"/>
      <c r="K139" s="156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</row>
    <row r="140" spans="2:61" s="152" customFormat="1" x14ac:dyDescent="0.25">
      <c r="B140" s="153"/>
      <c r="C140" s="153"/>
      <c r="D140" s="153"/>
      <c r="E140" s="153"/>
      <c r="F140" s="153"/>
      <c r="G140" s="153"/>
      <c r="H140" s="153"/>
      <c r="I140" s="153"/>
      <c r="J140" s="155"/>
      <c r="K140" s="156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</row>
    <row r="141" spans="2:61" s="152" customFormat="1" x14ac:dyDescent="0.25">
      <c r="B141" s="153"/>
      <c r="C141" s="153"/>
      <c r="D141" s="153"/>
      <c r="E141" s="153"/>
      <c r="F141" s="153"/>
      <c r="G141" s="153"/>
      <c r="H141" s="153"/>
      <c r="I141" s="153"/>
      <c r="J141" s="155"/>
      <c r="K141" s="156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8"/>
      <c r="BB141" s="158"/>
      <c r="BC141" s="158"/>
      <c r="BD141" s="158"/>
      <c r="BE141" s="158"/>
      <c r="BF141" s="158"/>
      <c r="BG141" s="158"/>
      <c r="BH141" s="158"/>
      <c r="BI141" s="158"/>
    </row>
    <row r="142" spans="2:61" s="152" customFormat="1" x14ac:dyDescent="0.25">
      <c r="B142" s="153"/>
      <c r="C142" s="153"/>
      <c r="D142" s="153"/>
      <c r="E142" s="153"/>
      <c r="F142" s="153"/>
      <c r="G142" s="153"/>
      <c r="H142" s="153"/>
      <c r="I142" s="153"/>
      <c r="J142" s="155"/>
      <c r="K142" s="156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8"/>
      <c r="BB142" s="158"/>
      <c r="BC142" s="158"/>
      <c r="BD142" s="158"/>
      <c r="BE142" s="158"/>
      <c r="BF142" s="158"/>
      <c r="BG142" s="158"/>
      <c r="BH142" s="158"/>
      <c r="BI142" s="158"/>
    </row>
    <row r="143" spans="2:61" s="152" customFormat="1" x14ac:dyDescent="0.25">
      <c r="B143" s="153"/>
      <c r="C143" s="153"/>
      <c r="D143" s="153"/>
      <c r="E143" s="153"/>
      <c r="F143" s="153"/>
      <c r="G143" s="153"/>
      <c r="H143" s="153"/>
      <c r="I143" s="153"/>
      <c r="J143" s="155"/>
      <c r="K143" s="156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8"/>
      <c r="BB143" s="158"/>
      <c r="BC143" s="158"/>
      <c r="BD143" s="158"/>
      <c r="BE143" s="158"/>
      <c r="BF143" s="158"/>
      <c r="BG143" s="158"/>
      <c r="BH143" s="158"/>
      <c r="BI143" s="158"/>
    </row>
    <row r="144" spans="2:61" s="152" customFormat="1" x14ac:dyDescent="0.25">
      <c r="B144" s="153"/>
      <c r="C144" s="153"/>
      <c r="D144" s="153"/>
      <c r="E144" s="153"/>
      <c r="F144" s="153"/>
      <c r="G144" s="153"/>
      <c r="H144" s="153"/>
      <c r="I144" s="153"/>
      <c r="J144" s="155"/>
      <c r="K144" s="156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8"/>
      <c r="BB144" s="158"/>
      <c r="BC144" s="158"/>
      <c r="BD144" s="158"/>
      <c r="BE144" s="158"/>
      <c r="BF144" s="158"/>
      <c r="BG144" s="158"/>
      <c r="BH144" s="158"/>
      <c r="BI144" s="158"/>
    </row>
    <row r="145" spans="2:61" s="152" customFormat="1" x14ac:dyDescent="0.25">
      <c r="B145" s="153"/>
      <c r="C145" s="153"/>
      <c r="D145" s="153"/>
      <c r="E145" s="153"/>
      <c r="F145" s="153"/>
      <c r="G145" s="153"/>
      <c r="H145" s="153"/>
      <c r="I145" s="153"/>
      <c r="J145" s="155"/>
      <c r="K145" s="156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8"/>
      <c r="BB145" s="158"/>
      <c r="BC145" s="158"/>
      <c r="BD145" s="158"/>
      <c r="BE145" s="158"/>
      <c r="BF145" s="158"/>
      <c r="BG145" s="158"/>
      <c r="BH145" s="158"/>
      <c r="BI145" s="158"/>
    </row>
    <row r="146" spans="2:61" s="152" customFormat="1" x14ac:dyDescent="0.25">
      <c r="B146" s="153"/>
      <c r="C146" s="153"/>
      <c r="D146" s="153"/>
      <c r="E146" s="153"/>
      <c r="F146" s="153"/>
      <c r="G146" s="153"/>
      <c r="H146" s="153"/>
      <c r="I146" s="153"/>
      <c r="J146" s="155"/>
      <c r="K146" s="156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7"/>
      <c r="AD146" s="157"/>
      <c r="AE146" s="157"/>
      <c r="AF146" s="157"/>
      <c r="AG146" s="157"/>
      <c r="AH146" s="157"/>
      <c r="AI146" s="157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8"/>
      <c r="BB146" s="158"/>
      <c r="BC146" s="158"/>
      <c r="BD146" s="158"/>
      <c r="BE146" s="158"/>
      <c r="BF146" s="158"/>
      <c r="BG146" s="158"/>
      <c r="BH146" s="158"/>
      <c r="BI146" s="158"/>
    </row>
    <row r="147" spans="2:61" s="152" customFormat="1" x14ac:dyDescent="0.25">
      <c r="B147" s="153"/>
      <c r="C147" s="153"/>
      <c r="D147" s="153"/>
      <c r="E147" s="153"/>
      <c r="F147" s="153"/>
      <c r="G147" s="153"/>
      <c r="H147" s="153"/>
      <c r="I147" s="153"/>
      <c r="J147" s="155"/>
      <c r="K147" s="156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8"/>
      <c r="BB147" s="158"/>
      <c r="BC147" s="158"/>
      <c r="BD147" s="158"/>
      <c r="BE147" s="158"/>
      <c r="BF147" s="158"/>
      <c r="BG147" s="158"/>
      <c r="BH147" s="158"/>
      <c r="BI147" s="158"/>
    </row>
    <row r="148" spans="2:61" s="152" customFormat="1" x14ac:dyDescent="0.25">
      <c r="B148" s="153"/>
      <c r="C148" s="153"/>
      <c r="D148" s="153"/>
      <c r="E148" s="153"/>
      <c r="F148" s="153"/>
      <c r="G148" s="153"/>
      <c r="H148" s="153"/>
      <c r="I148" s="153"/>
      <c r="J148" s="155"/>
      <c r="K148" s="156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  <c r="AG148" s="157"/>
      <c r="AH148" s="157"/>
      <c r="AI148" s="157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  <c r="AW148" s="158"/>
      <c r="AX148" s="158"/>
      <c r="AY148" s="158"/>
      <c r="AZ148" s="158"/>
      <c r="BA148" s="158"/>
      <c r="BB148" s="158"/>
      <c r="BC148" s="158"/>
      <c r="BD148" s="158"/>
      <c r="BE148" s="158"/>
      <c r="BF148" s="158"/>
      <c r="BG148" s="158"/>
      <c r="BH148" s="158"/>
      <c r="BI148" s="158"/>
    </row>
    <row r="149" spans="2:61" s="152" customFormat="1" x14ac:dyDescent="0.25">
      <c r="B149" s="153"/>
      <c r="C149" s="153"/>
      <c r="D149" s="153"/>
      <c r="E149" s="153"/>
      <c r="F149" s="153"/>
      <c r="G149" s="153"/>
      <c r="H149" s="153"/>
      <c r="I149" s="153"/>
      <c r="J149" s="155"/>
      <c r="K149" s="156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8"/>
      <c r="BB149" s="158"/>
      <c r="BC149" s="158"/>
      <c r="BD149" s="158"/>
      <c r="BE149" s="158"/>
      <c r="BF149" s="158"/>
      <c r="BG149" s="158"/>
      <c r="BH149" s="158"/>
      <c r="BI149" s="158"/>
    </row>
    <row r="150" spans="2:61" s="152" customFormat="1" x14ac:dyDescent="0.25">
      <c r="B150" s="153"/>
      <c r="C150" s="153"/>
      <c r="D150" s="153"/>
      <c r="E150" s="153"/>
      <c r="F150" s="153"/>
      <c r="G150" s="153"/>
      <c r="H150" s="153"/>
      <c r="I150" s="153"/>
      <c r="J150" s="155"/>
      <c r="K150" s="156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  <c r="BB150" s="158"/>
      <c r="BC150" s="158"/>
      <c r="BD150" s="158"/>
      <c r="BE150" s="158"/>
      <c r="BF150" s="158"/>
      <c r="BG150" s="158"/>
      <c r="BH150" s="158"/>
      <c r="BI150" s="158"/>
    </row>
    <row r="151" spans="2:61" s="152" customFormat="1" x14ac:dyDescent="0.25">
      <c r="B151" s="153"/>
      <c r="C151" s="153"/>
      <c r="D151" s="153"/>
      <c r="E151" s="153"/>
      <c r="F151" s="153"/>
      <c r="G151" s="153"/>
      <c r="H151" s="153"/>
      <c r="I151" s="153"/>
      <c r="J151" s="155"/>
      <c r="K151" s="156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  <c r="BB151" s="158"/>
      <c r="BC151" s="158"/>
      <c r="BD151" s="158"/>
      <c r="BE151" s="158"/>
      <c r="BF151" s="158"/>
      <c r="BG151" s="158"/>
      <c r="BH151" s="158"/>
      <c r="BI151" s="158"/>
    </row>
    <row r="152" spans="2:61" s="152" customFormat="1" x14ac:dyDescent="0.25">
      <c r="B152" s="153"/>
      <c r="C152" s="153"/>
      <c r="D152" s="153"/>
      <c r="E152" s="153"/>
      <c r="F152" s="153"/>
      <c r="G152" s="153"/>
      <c r="H152" s="153"/>
      <c r="I152" s="153"/>
      <c r="J152" s="155"/>
      <c r="K152" s="156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  <c r="BB152" s="158"/>
      <c r="BC152" s="158"/>
      <c r="BD152" s="158"/>
      <c r="BE152" s="158"/>
      <c r="BF152" s="158"/>
      <c r="BG152" s="158"/>
      <c r="BH152" s="158"/>
      <c r="BI152" s="158"/>
    </row>
    <row r="153" spans="2:61" s="152" customFormat="1" x14ac:dyDescent="0.25">
      <c r="B153" s="153"/>
      <c r="C153" s="153"/>
      <c r="D153" s="153"/>
      <c r="E153" s="153"/>
      <c r="F153" s="153"/>
      <c r="G153" s="153"/>
      <c r="H153" s="153"/>
      <c r="I153" s="153"/>
      <c r="J153" s="155"/>
      <c r="K153" s="156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  <c r="BB153" s="158"/>
      <c r="BC153" s="158"/>
      <c r="BD153" s="158"/>
      <c r="BE153" s="158"/>
      <c r="BF153" s="158"/>
      <c r="BG153" s="158"/>
      <c r="BH153" s="158"/>
      <c r="BI153" s="158"/>
    </row>
    <row r="154" spans="2:61" s="152" customFormat="1" x14ac:dyDescent="0.25">
      <c r="B154" s="153"/>
      <c r="C154" s="153"/>
      <c r="D154" s="153"/>
      <c r="E154" s="153"/>
      <c r="F154" s="153"/>
      <c r="G154" s="153"/>
      <c r="H154" s="153"/>
      <c r="I154" s="153"/>
      <c r="J154" s="155"/>
      <c r="K154" s="156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  <c r="BC154" s="158"/>
      <c r="BD154" s="158"/>
      <c r="BE154" s="158"/>
      <c r="BF154" s="158"/>
      <c r="BG154" s="158"/>
      <c r="BH154" s="158"/>
      <c r="BI154" s="158"/>
    </row>
    <row r="155" spans="2:61" s="152" customFormat="1" x14ac:dyDescent="0.25">
      <c r="B155" s="153"/>
      <c r="C155" s="153"/>
      <c r="D155" s="153"/>
      <c r="E155" s="153"/>
      <c r="F155" s="153"/>
      <c r="G155" s="153"/>
      <c r="H155" s="153"/>
      <c r="I155" s="153"/>
      <c r="J155" s="155"/>
      <c r="K155" s="156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  <c r="BC155" s="158"/>
      <c r="BD155" s="158"/>
      <c r="BE155" s="158"/>
      <c r="BF155" s="158"/>
      <c r="BG155" s="158"/>
      <c r="BH155" s="158"/>
      <c r="BI155" s="158"/>
    </row>
    <row r="156" spans="2:61" s="152" customFormat="1" x14ac:dyDescent="0.25">
      <c r="B156" s="153"/>
      <c r="C156" s="153"/>
      <c r="D156" s="153"/>
      <c r="E156" s="153"/>
      <c r="F156" s="153"/>
      <c r="G156" s="153"/>
      <c r="H156" s="153"/>
      <c r="I156" s="153"/>
      <c r="J156" s="155"/>
      <c r="K156" s="156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</row>
    <row r="157" spans="2:61" s="152" customFormat="1" x14ac:dyDescent="0.25">
      <c r="B157" s="153"/>
      <c r="C157" s="153"/>
      <c r="D157" s="153"/>
      <c r="E157" s="153"/>
      <c r="F157" s="153"/>
      <c r="G157" s="153"/>
      <c r="H157" s="153"/>
      <c r="I157" s="153"/>
      <c r="J157" s="155"/>
      <c r="K157" s="156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</row>
  </sheetData>
  <sheetProtection algorithmName="SHA-512" hashValue="F4Eu6zG5wejHOV8YZl62VcNe6K8AJLlYAT2X2YxRn4IRnhUCRevzHo5zpoiTS8qKRlsxpZ0fAyzQqtnSjmExgg==" saltValue="sUg0jOX0iTU2/2ac3gUx7w==" spinCount="100000" sheet="1" objects="1" scenarios="1"/>
  <mergeCells count="155">
    <mergeCell ref="G1:H1"/>
    <mergeCell ref="B20:B21"/>
    <mergeCell ref="D20:D21"/>
    <mergeCell ref="E20:E21"/>
    <mergeCell ref="F20:F21"/>
    <mergeCell ref="G20:G21"/>
    <mergeCell ref="H20:H21"/>
    <mergeCell ref="I20:I21"/>
    <mergeCell ref="J20:J21"/>
    <mergeCell ref="B18:B19"/>
    <mergeCell ref="D18:D19"/>
    <mergeCell ref="E18:E19"/>
    <mergeCell ref="F18:F19"/>
    <mergeCell ref="G18:G19"/>
    <mergeCell ref="H18:H19"/>
    <mergeCell ref="I18:I19"/>
    <mergeCell ref="J18:J19"/>
    <mergeCell ref="B5:G6"/>
    <mergeCell ref="H5:H6"/>
    <mergeCell ref="J6:J8"/>
    <mergeCell ref="B43:B44"/>
    <mergeCell ref="D43:D44"/>
    <mergeCell ref="E43:E44"/>
    <mergeCell ref="F43:F44"/>
    <mergeCell ref="G43:G44"/>
    <mergeCell ref="H43:H44"/>
    <mergeCell ref="I43:I44"/>
    <mergeCell ref="J43:J44"/>
    <mergeCell ref="K43:K44"/>
    <mergeCell ref="C50:K50"/>
    <mergeCell ref="C51:K51"/>
    <mergeCell ref="I45:I46"/>
    <mergeCell ref="J45:J46"/>
    <mergeCell ref="K45:K46"/>
    <mergeCell ref="A47:H47"/>
    <mergeCell ref="A48:H48"/>
    <mergeCell ref="A49:H49"/>
    <mergeCell ref="B45:B46"/>
    <mergeCell ref="D45:D46"/>
    <mergeCell ref="E45:E46"/>
    <mergeCell ref="F45:F46"/>
    <mergeCell ref="G45:G46"/>
    <mergeCell ref="H45:H46"/>
    <mergeCell ref="B41:B42"/>
    <mergeCell ref="D41:D42"/>
    <mergeCell ref="E41:E42"/>
    <mergeCell ref="F41:F42"/>
    <mergeCell ref="G41:G42"/>
    <mergeCell ref="H41:H42"/>
    <mergeCell ref="I41:I42"/>
    <mergeCell ref="J41:J42"/>
    <mergeCell ref="K41:K42"/>
    <mergeCell ref="I37:I38"/>
    <mergeCell ref="J37:J38"/>
    <mergeCell ref="K37:K38"/>
    <mergeCell ref="B39:B40"/>
    <mergeCell ref="D39:D40"/>
    <mergeCell ref="E39:E40"/>
    <mergeCell ref="F39:F40"/>
    <mergeCell ref="G39:G40"/>
    <mergeCell ref="H39:H40"/>
    <mergeCell ref="I39:I40"/>
    <mergeCell ref="B37:B38"/>
    <mergeCell ref="D37:D38"/>
    <mergeCell ref="E37:E38"/>
    <mergeCell ref="F37:F38"/>
    <mergeCell ref="G37:G38"/>
    <mergeCell ref="H37:H38"/>
    <mergeCell ref="J39:J40"/>
    <mergeCell ref="K39:K40"/>
    <mergeCell ref="B35:B36"/>
    <mergeCell ref="D35:D36"/>
    <mergeCell ref="E35:E36"/>
    <mergeCell ref="F35:F36"/>
    <mergeCell ref="G35:G36"/>
    <mergeCell ref="H35:H36"/>
    <mergeCell ref="I35:I36"/>
    <mergeCell ref="J35:J36"/>
    <mergeCell ref="K35:K36"/>
    <mergeCell ref="B33:B34"/>
    <mergeCell ref="D33:D34"/>
    <mergeCell ref="E33:E34"/>
    <mergeCell ref="F33:F34"/>
    <mergeCell ref="G33:G34"/>
    <mergeCell ref="H33:H34"/>
    <mergeCell ref="I33:I34"/>
    <mergeCell ref="J33:J34"/>
    <mergeCell ref="K33:K34"/>
    <mergeCell ref="K29:K30"/>
    <mergeCell ref="B31:B32"/>
    <mergeCell ref="D31:D32"/>
    <mergeCell ref="E31:E32"/>
    <mergeCell ref="F31:F32"/>
    <mergeCell ref="G31:G32"/>
    <mergeCell ref="H31:H32"/>
    <mergeCell ref="I31:I32"/>
    <mergeCell ref="J31:J32"/>
    <mergeCell ref="K31:K32"/>
    <mergeCell ref="A27:H28"/>
    <mergeCell ref="B29:B30"/>
    <mergeCell ref="D29:D30"/>
    <mergeCell ref="E29:E30"/>
    <mergeCell ref="F29:F30"/>
    <mergeCell ref="G29:G30"/>
    <mergeCell ref="H29:H30"/>
    <mergeCell ref="I22:I23"/>
    <mergeCell ref="J22:J23"/>
    <mergeCell ref="I29:I30"/>
    <mergeCell ref="J29:J30"/>
    <mergeCell ref="A24:H24"/>
    <mergeCell ref="A25:H25"/>
    <mergeCell ref="A26:H26"/>
    <mergeCell ref="B22:B23"/>
    <mergeCell ref="D22:D23"/>
    <mergeCell ref="E22:E23"/>
    <mergeCell ref="F22:F23"/>
    <mergeCell ref="G22:G23"/>
    <mergeCell ref="H22:H23"/>
    <mergeCell ref="B16:B17"/>
    <mergeCell ref="I16:I17"/>
    <mergeCell ref="J16:J17"/>
    <mergeCell ref="I12:I13"/>
    <mergeCell ref="J12:J13"/>
    <mergeCell ref="K12:K13"/>
    <mergeCell ref="B14:B15"/>
    <mergeCell ref="I14:I15"/>
    <mergeCell ref="K16:K17"/>
    <mergeCell ref="G8:G9"/>
    <mergeCell ref="H8:H9"/>
    <mergeCell ref="A10:H11"/>
    <mergeCell ref="B12:B13"/>
    <mergeCell ref="A8:A9"/>
    <mergeCell ref="B8:B9"/>
    <mergeCell ref="C8:C9"/>
    <mergeCell ref="D8:D9"/>
    <mergeCell ref="E8:E9"/>
    <mergeCell ref="F8:F9"/>
    <mergeCell ref="L10:L11"/>
    <mergeCell ref="L12:L13"/>
    <mergeCell ref="L14:L15"/>
    <mergeCell ref="L16:L17"/>
    <mergeCell ref="L18:L19"/>
    <mergeCell ref="L22:L23"/>
    <mergeCell ref="H2:H3"/>
    <mergeCell ref="J2:J3"/>
    <mergeCell ref="K2:K3"/>
    <mergeCell ref="J4:J5"/>
    <mergeCell ref="K4:K5"/>
    <mergeCell ref="J14:J15"/>
    <mergeCell ref="K14:K15"/>
    <mergeCell ref="K22:K23"/>
    <mergeCell ref="L20:L21"/>
    <mergeCell ref="K6:K8"/>
    <mergeCell ref="K18:K19"/>
    <mergeCell ref="K20:K21"/>
  </mergeCells>
  <printOptions horizontalCentered="1"/>
  <pageMargins left="0.39374999999999999" right="0.39374999999999999" top="0.39374999999999999" bottom="0.39374999999999999" header="0.51180555555555496" footer="0.51180555555555496"/>
  <pageSetup paperSize="9" scale="78" firstPageNumber="0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Аркуш4">
    <tabColor rgb="FF00B0F0"/>
  </sheetPr>
  <dimension ref="A1:BI46"/>
  <sheetViews>
    <sheetView zoomScaleNormal="100" workbookViewId="0">
      <pane ySplit="6" topLeftCell="A7" activePane="bottomLeft" state="frozen"/>
      <selection pane="bottomLeft" activeCell="K4" sqref="K4:K5"/>
    </sheetView>
  </sheetViews>
  <sheetFormatPr defaultRowHeight="12.5" x14ac:dyDescent="0.25"/>
  <cols>
    <col min="1" max="1" width="14.54296875" customWidth="1"/>
    <col min="2" max="2" width="20.36328125" customWidth="1"/>
    <col min="3" max="3" width="20" customWidth="1"/>
    <col min="4" max="4" width="8.36328125" customWidth="1"/>
    <col min="5" max="5" width="9.81640625" customWidth="1"/>
    <col min="6" max="6" width="9.1796875" customWidth="1"/>
    <col min="7" max="7" width="8" customWidth="1"/>
    <col min="8" max="8" width="8.1796875" customWidth="1"/>
    <col min="9" max="9" width="13.1796875" customWidth="1"/>
    <col min="10" max="10" width="12.453125" customWidth="1"/>
    <col min="11" max="11" width="13.1796875" style="127" customWidth="1"/>
    <col min="12" max="12" width="3.81640625" style="191" customWidth="1"/>
    <col min="13" max="13" width="18.453125" style="6" customWidth="1"/>
    <col min="14" max="31" width="10.81640625" style="6" customWidth="1"/>
    <col min="32" max="1026" width="8.54296875" customWidth="1"/>
  </cols>
  <sheetData>
    <row r="1" spans="1:61" ht="9" customHeight="1" x14ac:dyDescent="0.25">
      <c r="A1" s="159"/>
      <c r="B1" s="159"/>
      <c r="C1" s="160"/>
      <c r="D1" s="160"/>
      <c r="E1" s="160"/>
      <c r="F1" s="160"/>
      <c r="G1" s="160"/>
      <c r="H1" s="152"/>
      <c r="I1" s="161"/>
      <c r="J1" s="887" t="s">
        <v>1039</v>
      </c>
      <c r="K1" s="887"/>
      <c r="L1" s="182"/>
      <c r="M1" s="181" t="s">
        <v>690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</row>
    <row r="2" spans="1:61" ht="16.5" customHeight="1" x14ac:dyDescent="0.25">
      <c r="A2" s="159"/>
      <c r="B2" s="159"/>
      <c r="C2" s="162"/>
      <c r="D2" s="163"/>
      <c r="E2" s="163"/>
      <c r="F2" s="163"/>
      <c r="G2" s="163"/>
      <c r="H2" s="152"/>
      <c r="I2" s="164"/>
      <c r="J2" s="152"/>
      <c r="K2" s="431">
        <v>33.35</v>
      </c>
      <c r="L2" s="182" t="s">
        <v>0</v>
      </c>
      <c r="M2" s="433" t="s">
        <v>686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</row>
    <row r="3" spans="1:61" ht="11.5" customHeight="1" x14ac:dyDescent="0.25">
      <c r="A3" s="165"/>
      <c r="B3" s="166"/>
      <c r="C3" s="167"/>
      <c r="D3" s="167"/>
      <c r="E3" s="167"/>
      <c r="F3" s="167"/>
      <c r="G3" s="167"/>
      <c r="H3" s="152"/>
      <c r="I3" s="168"/>
      <c r="J3" s="152"/>
      <c r="K3" s="432" t="s">
        <v>1</v>
      </c>
      <c r="L3" s="182" t="s">
        <v>0</v>
      </c>
      <c r="M3" s="433" t="s">
        <v>689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</row>
    <row r="4" spans="1:61" ht="6.5" customHeight="1" x14ac:dyDescent="0.25">
      <c r="A4" s="165"/>
      <c r="B4" s="902" t="s">
        <v>1023</v>
      </c>
      <c r="C4" s="902"/>
      <c r="D4" s="902"/>
      <c r="E4" s="902"/>
      <c r="F4" s="902"/>
      <c r="G4" s="902"/>
      <c r="H4" s="902"/>
      <c r="I4" s="902"/>
      <c r="J4" s="902"/>
      <c r="K4" s="901">
        <v>0</v>
      </c>
      <c r="L4" s="891" t="s">
        <v>0</v>
      </c>
      <c r="M4" s="893" t="s">
        <v>687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10.5" customHeight="1" x14ac:dyDescent="0.25">
      <c r="A5" s="169"/>
      <c r="B5" s="903"/>
      <c r="C5" s="903"/>
      <c r="D5" s="903"/>
      <c r="E5" s="903"/>
      <c r="F5" s="903"/>
      <c r="G5" s="903"/>
      <c r="H5" s="903"/>
      <c r="I5" s="903"/>
      <c r="J5" s="903"/>
      <c r="K5" s="901"/>
      <c r="L5" s="892"/>
      <c r="M5" s="893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</row>
    <row r="6" spans="1:61" ht="20.5" customHeight="1" x14ac:dyDescent="0.25">
      <c r="A6" s="428" t="s">
        <v>2</v>
      </c>
      <c r="B6" s="428" t="s">
        <v>614</v>
      </c>
      <c r="C6" s="429" t="s">
        <v>1003</v>
      </c>
      <c r="D6" s="428" t="s">
        <v>615</v>
      </c>
      <c r="E6" s="428" t="s">
        <v>616</v>
      </c>
      <c r="F6" s="428" t="s">
        <v>617</v>
      </c>
      <c r="G6" s="428" t="s">
        <v>618</v>
      </c>
      <c r="H6" s="428" t="s">
        <v>619</v>
      </c>
      <c r="I6" s="428" t="s">
        <v>620</v>
      </c>
      <c r="J6" s="428" t="s">
        <v>621</v>
      </c>
      <c r="K6" s="430" t="s">
        <v>622</v>
      </c>
      <c r="L6" s="192" t="s">
        <v>0</v>
      </c>
      <c r="M6" s="433" t="s">
        <v>688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</row>
    <row r="7" spans="1:61" ht="22" customHeight="1" thickBot="1" x14ac:dyDescent="0.3">
      <c r="A7" s="900" t="s">
        <v>1011</v>
      </c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183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9"/>
      <c r="Z7" s="129"/>
      <c r="AA7" s="129"/>
      <c r="AB7" s="129"/>
      <c r="AC7" s="129"/>
      <c r="AD7" s="129"/>
      <c r="AE7" s="129"/>
    </row>
    <row r="8" spans="1:61" ht="45" customHeight="1" x14ac:dyDescent="0.25">
      <c r="A8" s="437"/>
      <c r="B8" s="438" t="s">
        <v>627</v>
      </c>
      <c r="C8" s="439" t="s">
        <v>1005</v>
      </c>
      <c r="D8" s="440">
        <v>1</v>
      </c>
      <c r="E8" s="441" t="s">
        <v>650</v>
      </c>
      <c r="F8" s="442" t="s">
        <v>628</v>
      </c>
      <c r="G8" s="442" t="s">
        <v>623</v>
      </c>
      <c r="H8" s="442" t="s">
        <v>624</v>
      </c>
      <c r="I8" s="443">
        <v>46.36</v>
      </c>
      <c r="J8" s="444">
        <f t="shared" ref="J8:J13" si="0">I8*$K$2</f>
        <v>1546.106</v>
      </c>
      <c r="K8" s="445">
        <f t="shared" ref="K8:K13" si="1">J8*(1-$K$4)</f>
        <v>1546.106</v>
      </c>
      <c r="L8" s="184"/>
    </row>
    <row r="9" spans="1:61" ht="45" customHeight="1" x14ac:dyDescent="0.25">
      <c r="A9" s="455"/>
      <c r="B9" s="456" t="s">
        <v>629</v>
      </c>
      <c r="C9" s="457" t="s">
        <v>1006</v>
      </c>
      <c r="D9" s="458" t="s">
        <v>625</v>
      </c>
      <c r="E9" s="459" t="s">
        <v>650</v>
      </c>
      <c r="F9" s="460" t="s">
        <v>628</v>
      </c>
      <c r="G9" s="460" t="s">
        <v>623</v>
      </c>
      <c r="H9" s="460" t="s">
        <v>624</v>
      </c>
      <c r="I9" s="461">
        <v>98.76</v>
      </c>
      <c r="J9" s="462">
        <f t="shared" si="0"/>
        <v>3293.6460000000002</v>
      </c>
      <c r="K9" s="463">
        <f t="shared" si="1"/>
        <v>3293.6460000000002</v>
      </c>
      <c r="L9" s="184"/>
    </row>
    <row r="10" spans="1:61" ht="45" customHeight="1" x14ac:dyDescent="0.25">
      <c r="A10" s="446"/>
      <c r="B10" s="447" t="s">
        <v>1004</v>
      </c>
      <c r="C10" s="448" t="s">
        <v>1007</v>
      </c>
      <c r="D10" s="449">
        <v>2</v>
      </c>
      <c r="E10" s="450" t="s">
        <v>650</v>
      </c>
      <c r="F10" s="451" t="s">
        <v>628</v>
      </c>
      <c r="G10" s="451" t="s">
        <v>623</v>
      </c>
      <c r="H10" s="451" t="s">
        <v>624</v>
      </c>
      <c r="I10" s="452">
        <v>87.67</v>
      </c>
      <c r="J10" s="453">
        <f t="shared" si="0"/>
        <v>2923.7945</v>
      </c>
      <c r="K10" s="454">
        <f t="shared" si="1"/>
        <v>2923.7945</v>
      </c>
      <c r="L10" s="185"/>
    </row>
    <row r="11" spans="1:61" ht="45" customHeight="1" x14ac:dyDescent="0.25">
      <c r="A11" s="446"/>
      <c r="B11" s="447" t="s">
        <v>630</v>
      </c>
      <c r="C11" s="448" t="s">
        <v>1008</v>
      </c>
      <c r="D11" s="449">
        <v>3</v>
      </c>
      <c r="E11" s="450" t="s">
        <v>650</v>
      </c>
      <c r="F11" s="451" t="s">
        <v>628</v>
      </c>
      <c r="G11" s="451" t="s">
        <v>623</v>
      </c>
      <c r="H11" s="451" t="s">
        <v>624</v>
      </c>
      <c r="I11" s="452">
        <v>125.97</v>
      </c>
      <c r="J11" s="453">
        <f t="shared" si="0"/>
        <v>4201.0995000000003</v>
      </c>
      <c r="K11" s="454">
        <f t="shared" si="1"/>
        <v>4201.0995000000003</v>
      </c>
      <c r="L11" s="185"/>
    </row>
    <row r="12" spans="1:61" ht="45" customHeight="1" x14ac:dyDescent="0.25">
      <c r="A12" s="446"/>
      <c r="B12" s="447" t="s">
        <v>631</v>
      </c>
      <c r="C12" s="448" t="s">
        <v>1009</v>
      </c>
      <c r="D12" s="449" t="s">
        <v>626</v>
      </c>
      <c r="E12" s="450" t="s">
        <v>650</v>
      </c>
      <c r="F12" s="451" t="s">
        <v>628</v>
      </c>
      <c r="G12" s="451" t="s">
        <v>623</v>
      </c>
      <c r="H12" s="451" t="s">
        <v>624</v>
      </c>
      <c r="I12" s="452">
        <v>184.42</v>
      </c>
      <c r="J12" s="453">
        <f t="shared" si="0"/>
        <v>6150.4070000000002</v>
      </c>
      <c r="K12" s="454">
        <f t="shared" si="1"/>
        <v>6150.4070000000002</v>
      </c>
      <c r="L12" s="184"/>
    </row>
    <row r="13" spans="1:61" ht="45" customHeight="1" thickBot="1" x14ac:dyDescent="0.3">
      <c r="A13" s="422"/>
      <c r="B13" s="423" t="s">
        <v>1000</v>
      </c>
      <c r="C13" s="424" t="s">
        <v>1010</v>
      </c>
      <c r="D13" s="425">
        <v>4</v>
      </c>
      <c r="E13" s="426" t="s">
        <v>650</v>
      </c>
      <c r="F13" s="427" t="s">
        <v>628</v>
      </c>
      <c r="G13" s="427" t="s">
        <v>623</v>
      </c>
      <c r="H13" s="427" t="s">
        <v>624</v>
      </c>
      <c r="I13" s="434">
        <v>162.75</v>
      </c>
      <c r="J13" s="435">
        <f t="shared" si="0"/>
        <v>5427.7125000000005</v>
      </c>
      <c r="K13" s="436">
        <f t="shared" si="1"/>
        <v>5427.7125000000005</v>
      </c>
      <c r="L13" s="184"/>
    </row>
    <row r="14" spans="1:61" ht="22" customHeight="1" thickBot="1" x14ac:dyDescent="0.3">
      <c r="A14" s="900" t="s">
        <v>1012</v>
      </c>
      <c r="B14" s="900"/>
      <c r="C14" s="900"/>
      <c r="D14" s="900"/>
      <c r="E14" s="900"/>
      <c r="F14" s="900"/>
      <c r="G14" s="900"/>
      <c r="H14" s="900"/>
      <c r="I14" s="900"/>
      <c r="J14" s="900"/>
      <c r="K14" s="900"/>
      <c r="L14" s="183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9"/>
      <c r="Z14" s="129"/>
      <c r="AA14" s="129"/>
      <c r="AB14" s="129"/>
      <c r="AC14" s="129"/>
      <c r="AD14" s="129"/>
      <c r="AE14" s="129"/>
    </row>
    <row r="15" spans="1:61" ht="45" customHeight="1" x14ac:dyDescent="0.25">
      <c r="A15" s="464"/>
      <c r="B15" s="465" t="s">
        <v>1013</v>
      </c>
      <c r="C15" s="466" t="s">
        <v>1005</v>
      </c>
      <c r="D15" s="467">
        <v>1</v>
      </c>
      <c r="E15" s="468" t="s">
        <v>650</v>
      </c>
      <c r="F15" s="469" t="s">
        <v>1018</v>
      </c>
      <c r="G15" s="469" t="s">
        <v>623</v>
      </c>
      <c r="H15" s="469" t="s">
        <v>624</v>
      </c>
      <c r="I15" s="470">
        <v>55</v>
      </c>
      <c r="J15" s="471">
        <f>I15*$K$2</f>
        <v>1834.25</v>
      </c>
      <c r="K15" s="472">
        <f>J15*(1-$K$4)</f>
        <v>1834.25</v>
      </c>
      <c r="L15" s="184"/>
    </row>
    <row r="16" spans="1:61" ht="45" customHeight="1" x14ac:dyDescent="0.25">
      <c r="A16" s="446"/>
      <c r="B16" s="447" t="s">
        <v>1014</v>
      </c>
      <c r="C16" s="448" t="s">
        <v>1006</v>
      </c>
      <c r="D16" s="449" t="s">
        <v>625</v>
      </c>
      <c r="E16" s="450" t="s">
        <v>650</v>
      </c>
      <c r="F16" s="451" t="s">
        <v>1018</v>
      </c>
      <c r="G16" s="451" t="s">
        <v>623</v>
      </c>
      <c r="H16" s="451" t="s">
        <v>624</v>
      </c>
      <c r="I16" s="452">
        <v>111</v>
      </c>
      <c r="J16" s="453">
        <f>I16*$K$2</f>
        <v>3701.8500000000004</v>
      </c>
      <c r="K16" s="454">
        <f>J16*(1-$K$4)</f>
        <v>3701.8500000000004</v>
      </c>
      <c r="L16" s="184"/>
    </row>
    <row r="17" spans="1:31" ht="45" customHeight="1" x14ac:dyDescent="0.25">
      <c r="A17" s="455"/>
      <c r="B17" s="456" t="s">
        <v>1015</v>
      </c>
      <c r="C17" s="457" t="s">
        <v>1008</v>
      </c>
      <c r="D17" s="458">
        <v>3</v>
      </c>
      <c r="E17" s="459" t="s">
        <v>650</v>
      </c>
      <c r="F17" s="460" t="s">
        <v>1018</v>
      </c>
      <c r="G17" s="460" t="s">
        <v>623</v>
      </c>
      <c r="H17" s="460" t="s">
        <v>624</v>
      </c>
      <c r="I17" s="461">
        <v>147</v>
      </c>
      <c r="J17" s="462">
        <f>I17*$K$2</f>
        <v>4902.45</v>
      </c>
      <c r="K17" s="463">
        <f>J17*(1-$K$4)</f>
        <v>4902.45</v>
      </c>
      <c r="L17" s="185"/>
    </row>
    <row r="18" spans="1:31" ht="45" customHeight="1" x14ac:dyDescent="0.25">
      <c r="A18" s="455"/>
      <c r="B18" s="456" t="s">
        <v>1016</v>
      </c>
      <c r="C18" s="457" t="s">
        <v>1009</v>
      </c>
      <c r="D18" s="458" t="s">
        <v>626</v>
      </c>
      <c r="E18" s="459" t="s">
        <v>650</v>
      </c>
      <c r="F18" s="460" t="s">
        <v>1018</v>
      </c>
      <c r="G18" s="460" t="s">
        <v>623</v>
      </c>
      <c r="H18" s="460" t="s">
        <v>624</v>
      </c>
      <c r="I18" s="461">
        <v>208</v>
      </c>
      <c r="J18" s="462">
        <f>I18*$K$2</f>
        <v>6936.8</v>
      </c>
      <c r="K18" s="463">
        <f>J18*(1-$K$4)</f>
        <v>6936.8</v>
      </c>
      <c r="L18" s="184"/>
    </row>
    <row r="19" spans="1:31" ht="45" customHeight="1" thickBot="1" x14ac:dyDescent="0.3">
      <c r="A19" s="422"/>
      <c r="B19" s="423" t="s">
        <v>1017</v>
      </c>
      <c r="C19" s="424" t="s">
        <v>1010</v>
      </c>
      <c r="D19" s="425">
        <v>4</v>
      </c>
      <c r="E19" s="426" t="s">
        <v>650</v>
      </c>
      <c r="F19" s="427" t="s">
        <v>1018</v>
      </c>
      <c r="G19" s="427" t="s">
        <v>623</v>
      </c>
      <c r="H19" s="427" t="s">
        <v>624</v>
      </c>
      <c r="I19" s="434">
        <v>171</v>
      </c>
      <c r="J19" s="435">
        <f>I19*$K$2</f>
        <v>5702.85</v>
      </c>
      <c r="K19" s="436">
        <f>J19*(1-$K$4)</f>
        <v>5702.85</v>
      </c>
      <c r="L19" s="184"/>
    </row>
    <row r="20" spans="1:31" s="130" customFormat="1" ht="22" customHeight="1" thickBot="1" x14ac:dyDescent="0.3">
      <c r="A20" s="899" t="s">
        <v>1019</v>
      </c>
      <c r="B20" s="899"/>
      <c r="C20" s="899"/>
      <c r="D20" s="899"/>
      <c r="E20" s="899"/>
      <c r="F20" s="899"/>
      <c r="G20" s="899"/>
      <c r="H20" s="899"/>
      <c r="I20" s="899"/>
      <c r="J20" s="899"/>
      <c r="K20" s="899"/>
      <c r="L20" s="186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</row>
    <row r="21" spans="1:31" ht="45" customHeight="1" x14ac:dyDescent="0.25">
      <c r="A21" s="464"/>
      <c r="B21" s="465" t="s">
        <v>632</v>
      </c>
      <c r="C21" s="466" t="s">
        <v>1005</v>
      </c>
      <c r="D21" s="467">
        <v>1</v>
      </c>
      <c r="E21" s="468" t="s">
        <v>650</v>
      </c>
      <c r="F21" s="469" t="s">
        <v>1022</v>
      </c>
      <c r="G21" s="469" t="s">
        <v>623</v>
      </c>
      <c r="H21" s="469" t="s">
        <v>624</v>
      </c>
      <c r="I21" s="470">
        <v>115.14</v>
      </c>
      <c r="J21" s="471">
        <f t="shared" ref="J21:J26" si="2">I21*$K$2</f>
        <v>3839.9190000000003</v>
      </c>
      <c r="K21" s="472">
        <f t="shared" ref="K21:K26" si="3">J21*(1-$K$4)</f>
        <v>3839.9190000000003</v>
      </c>
      <c r="L21" s="184"/>
    </row>
    <row r="22" spans="1:31" ht="45" customHeight="1" x14ac:dyDescent="0.25">
      <c r="A22" s="455"/>
      <c r="B22" s="456" t="s">
        <v>633</v>
      </c>
      <c r="C22" s="457" t="s">
        <v>1006</v>
      </c>
      <c r="D22" s="458" t="s">
        <v>625</v>
      </c>
      <c r="E22" s="459" t="s">
        <v>650</v>
      </c>
      <c r="F22" s="460" t="s">
        <v>1022</v>
      </c>
      <c r="G22" s="460" t="s">
        <v>623</v>
      </c>
      <c r="H22" s="460" t="s">
        <v>624</v>
      </c>
      <c r="I22" s="461">
        <v>214.4</v>
      </c>
      <c r="J22" s="462">
        <f t="shared" si="2"/>
        <v>7150.2400000000007</v>
      </c>
      <c r="K22" s="463">
        <f t="shared" si="3"/>
        <v>7150.2400000000007</v>
      </c>
      <c r="L22" s="184"/>
    </row>
    <row r="23" spans="1:31" ht="45" customHeight="1" x14ac:dyDescent="0.25">
      <c r="A23" s="455"/>
      <c r="B23" s="456" t="s">
        <v>1001</v>
      </c>
      <c r="C23" s="457" t="s">
        <v>1007</v>
      </c>
      <c r="D23" s="458">
        <v>2</v>
      </c>
      <c r="E23" s="459" t="s">
        <v>650</v>
      </c>
      <c r="F23" s="460" t="s">
        <v>1022</v>
      </c>
      <c r="G23" s="460" t="s">
        <v>623</v>
      </c>
      <c r="H23" s="460" t="s">
        <v>624</v>
      </c>
      <c r="I23" s="461">
        <v>232.29</v>
      </c>
      <c r="J23" s="462">
        <f t="shared" si="2"/>
        <v>7746.8715000000002</v>
      </c>
      <c r="K23" s="463">
        <f t="shared" si="3"/>
        <v>7746.8715000000002</v>
      </c>
      <c r="L23" s="185"/>
    </row>
    <row r="24" spans="1:31" ht="45" customHeight="1" x14ac:dyDescent="0.25">
      <c r="A24" s="455"/>
      <c r="B24" s="456" t="s">
        <v>1020</v>
      </c>
      <c r="C24" s="457" t="s">
        <v>1008</v>
      </c>
      <c r="D24" s="458">
        <v>3</v>
      </c>
      <c r="E24" s="459" t="s">
        <v>650</v>
      </c>
      <c r="F24" s="460" t="s">
        <v>1022</v>
      </c>
      <c r="G24" s="460" t="s">
        <v>623</v>
      </c>
      <c r="H24" s="460" t="s">
        <v>624</v>
      </c>
      <c r="I24" s="461">
        <v>331.55</v>
      </c>
      <c r="J24" s="462">
        <f t="shared" si="2"/>
        <v>11057.192500000001</v>
      </c>
      <c r="K24" s="463">
        <f t="shared" si="3"/>
        <v>11057.192500000001</v>
      </c>
      <c r="L24" s="185"/>
    </row>
    <row r="25" spans="1:31" ht="45" customHeight="1" x14ac:dyDescent="0.25">
      <c r="A25" s="455"/>
      <c r="B25" s="456" t="s">
        <v>1021</v>
      </c>
      <c r="C25" s="457" t="s">
        <v>1009</v>
      </c>
      <c r="D25" s="458" t="s">
        <v>626</v>
      </c>
      <c r="E25" s="459" t="s">
        <v>650</v>
      </c>
      <c r="F25" s="460" t="s">
        <v>1022</v>
      </c>
      <c r="G25" s="460" t="s">
        <v>623</v>
      </c>
      <c r="H25" s="460" t="s">
        <v>624</v>
      </c>
      <c r="I25" s="461">
        <v>538.39</v>
      </c>
      <c r="J25" s="462">
        <f t="shared" si="2"/>
        <v>17955.306499999999</v>
      </c>
      <c r="K25" s="463">
        <f t="shared" si="3"/>
        <v>17955.306499999999</v>
      </c>
      <c r="L25" s="184"/>
    </row>
    <row r="26" spans="1:31" ht="45" customHeight="1" thickBot="1" x14ac:dyDescent="0.3">
      <c r="A26" s="422"/>
      <c r="B26" s="423" t="s">
        <v>1002</v>
      </c>
      <c r="C26" s="424" t="s">
        <v>1010</v>
      </c>
      <c r="D26" s="425">
        <v>4</v>
      </c>
      <c r="E26" s="426" t="s">
        <v>650</v>
      </c>
      <c r="F26" s="427" t="s">
        <v>1022</v>
      </c>
      <c r="G26" s="427" t="s">
        <v>623</v>
      </c>
      <c r="H26" s="427" t="s">
        <v>624</v>
      </c>
      <c r="I26" s="434">
        <v>436.61</v>
      </c>
      <c r="J26" s="435">
        <f t="shared" si="2"/>
        <v>14560.943500000001</v>
      </c>
      <c r="K26" s="436">
        <f t="shared" si="3"/>
        <v>14560.943500000001</v>
      </c>
      <c r="L26" s="184"/>
    </row>
    <row r="27" spans="1:31" ht="22" customHeight="1" thickBot="1" x14ac:dyDescent="0.3">
      <c r="A27" s="898" t="s">
        <v>651</v>
      </c>
      <c r="B27" s="898"/>
      <c r="C27" s="898"/>
      <c r="D27" s="898"/>
      <c r="E27" s="898"/>
      <c r="F27" s="898"/>
      <c r="G27" s="898"/>
      <c r="H27" s="898"/>
      <c r="I27" s="898"/>
      <c r="J27" s="898"/>
      <c r="K27" s="898"/>
      <c r="L27" s="186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pans="1:31" ht="45" customHeight="1" x14ac:dyDescent="0.25">
      <c r="A28" s="464"/>
      <c r="B28" s="477" t="s">
        <v>634</v>
      </c>
      <c r="C28" s="466" t="s">
        <v>1005</v>
      </c>
      <c r="D28" s="467">
        <v>1</v>
      </c>
      <c r="E28" s="478">
        <v>2</v>
      </c>
      <c r="F28" s="469" t="s">
        <v>635</v>
      </c>
      <c r="G28" s="469" t="s">
        <v>636</v>
      </c>
      <c r="H28" s="469" t="s">
        <v>637</v>
      </c>
      <c r="I28" s="479">
        <v>28.72</v>
      </c>
      <c r="J28" s="471">
        <f t="shared" ref="J28:J31" si="4">I28*$K$2</f>
        <v>957.81200000000001</v>
      </c>
      <c r="K28" s="472">
        <f t="shared" ref="K28:K31" si="5">J28*(1-$K$4)</f>
        <v>957.81200000000001</v>
      </c>
      <c r="L28" s="187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</row>
    <row r="29" spans="1:31" ht="45" customHeight="1" x14ac:dyDescent="0.25">
      <c r="A29" s="446"/>
      <c r="B29" s="475" t="s">
        <v>638</v>
      </c>
      <c r="C29" s="448" t="s">
        <v>1006</v>
      </c>
      <c r="D29" s="449" t="s">
        <v>625</v>
      </c>
      <c r="E29" s="476">
        <v>2</v>
      </c>
      <c r="F29" s="451" t="s">
        <v>639</v>
      </c>
      <c r="G29" s="451" t="s">
        <v>636</v>
      </c>
      <c r="H29" s="451" t="s">
        <v>637</v>
      </c>
      <c r="I29" s="452">
        <v>60.72</v>
      </c>
      <c r="J29" s="453">
        <f t="shared" si="4"/>
        <v>2025.0119999999999</v>
      </c>
      <c r="K29" s="454">
        <f t="shared" si="5"/>
        <v>2025.0119999999999</v>
      </c>
      <c r="L29" s="185"/>
    </row>
    <row r="30" spans="1:31" ht="45" customHeight="1" x14ac:dyDescent="0.25">
      <c r="A30" s="455"/>
      <c r="B30" s="480" t="s">
        <v>640</v>
      </c>
      <c r="C30" s="457" t="s">
        <v>1008</v>
      </c>
      <c r="D30" s="458">
        <v>3</v>
      </c>
      <c r="E30" s="481">
        <v>2</v>
      </c>
      <c r="F30" s="460" t="s">
        <v>639</v>
      </c>
      <c r="G30" s="460" t="s">
        <v>636</v>
      </c>
      <c r="H30" s="460" t="s">
        <v>637</v>
      </c>
      <c r="I30" s="461">
        <v>72.05</v>
      </c>
      <c r="J30" s="462">
        <f t="shared" si="4"/>
        <v>2402.8674999999998</v>
      </c>
      <c r="K30" s="463">
        <f t="shared" si="5"/>
        <v>2402.8674999999998</v>
      </c>
      <c r="L30" s="185"/>
    </row>
    <row r="31" spans="1:31" ht="45" customHeight="1" thickBot="1" x14ac:dyDescent="0.3">
      <c r="A31" s="422"/>
      <c r="B31" s="473" t="s">
        <v>641</v>
      </c>
      <c r="C31" s="424" t="s">
        <v>1009</v>
      </c>
      <c r="D31" s="425" t="s">
        <v>626</v>
      </c>
      <c r="E31" s="474">
        <v>2</v>
      </c>
      <c r="F31" s="427" t="s">
        <v>639</v>
      </c>
      <c r="G31" s="427" t="s">
        <v>636</v>
      </c>
      <c r="H31" s="427" t="s">
        <v>637</v>
      </c>
      <c r="I31" s="434">
        <v>103.04</v>
      </c>
      <c r="J31" s="435">
        <f t="shared" si="4"/>
        <v>3436.3840000000005</v>
      </c>
      <c r="K31" s="436">
        <f t="shared" si="5"/>
        <v>3436.3840000000005</v>
      </c>
      <c r="L31" s="185"/>
    </row>
    <row r="32" spans="1:31" s="130" customFormat="1" ht="22" customHeight="1" thickBot="1" x14ac:dyDescent="0.3">
      <c r="A32" s="897" t="s">
        <v>652</v>
      </c>
      <c r="B32" s="897"/>
      <c r="C32" s="897"/>
      <c r="D32" s="897"/>
      <c r="E32" s="897"/>
      <c r="F32" s="897"/>
      <c r="G32" s="897"/>
      <c r="H32" s="897"/>
      <c r="I32" s="897"/>
      <c r="J32" s="897"/>
      <c r="K32" s="897"/>
      <c r="L32" s="188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</row>
    <row r="33" spans="1:31" ht="45" customHeight="1" x14ac:dyDescent="0.25">
      <c r="A33" s="485"/>
      <c r="B33" s="477" t="s">
        <v>642</v>
      </c>
      <c r="C33" s="486" t="s">
        <v>1024</v>
      </c>
      <c r="D33" s="467" t="s">
        <v>625</v>
      </c>
      <c r="E33" s="487">
        <v>3</v>
      </c>
      <c r="F33" s="469" t="s">
        <v>639</v>
      </c>
      <c r="G33" s="469" t="s">
        <v>643</v>
      </c>
      <c r="H33" s="469" t="s">
        <v>644</v>
      </c>
      <c r="I33" s="479">
        <v>53.16</v>
      </c>
      <c r="J33" s="471">
        <f t="shared" ref="J33:J35" si="6">I33*$K$2</f>
        <v>1772.886</v>
      </c>
      <c r="K33" s="488">
        <f t="shared" ref="K33:K35" si="7">J33*(1-$K$4)</f>
        <v>1772.886</v>
      </c>
      <c r="L33" s="188"/>
    </row>
    <row r="34" spans="1:31" ht="45" customHeight="1" x14ac:dyDescent="0.25">
      <c r="A34" s="490"/>
      <c r="B34" s="491" t="s">
        <v>645</v>
      </c>
      <c r="C34" s="492" t="s">
        <v>1025</v>
      </c>
      <c r="D34" s="458" t="s">
        <v>626</v>
      </c>
      <c r="E34" s="493">
        <v>3</v>
      </c>
      <c r="F34" s="460" t="s">
        <v>639</v>
      </c>
      <c r="G34" s="460" t="s">
        <v>643</v>
      </c>
      <c r="H34" s="460" t="s">
        <v>644</v>
      </c>
      <c r="I34" s="461">
        <v>97</v>
      </c>
      <c r="J34" s="462">
        <f t="shared" si="6"/>
        <v>3234.9500000000003</v>
      </c>
      <c r="K34" s="494">
        <f t="shared" si="7"/>
        <v>3234.9500000000003</v>
      </c>
      <c r="L34" s="188"/>
    </row>
    <row r="35" spans="1:31" ht="45" customHeight="1" thickBot="1" x14ac:dyDescent="0.3">
      <c r="A35" s="489"/>
      <c r="B35" s="482" t="s">
        <v>646</v>
      </c>
      <c r="C35" s="483" t="s">
        <v>1024</v>
      </c>
      <c r="D35" s="425" t="s">
        <v>625</v>
      </c>
      <c r="E35" s="484">
        <v>3</v>
      </c>
      <c r="F35" s="427" t="s">
        <v>639</v>
      </c>
      <c r="G35" s="427" t="s">
        <v>647</v>
      </c>
      <c r="H35" s="427" t="s">
        <v>624</v>
      </c>
      <c r="I35" s="434">
        <v>31.74</v>
      </c>
      <c r="J35" s="435">
        <f t="shared" si="6"/>
        <v>1058.529</v>
      </c>
      <c r="K35" s="436">
        <f t="shared" si="7"/>
        <v>1058.529</v>
      </c>
      <c r="L35" s="188"/>
    </row>
    <row r="36" spans="1:31" s="19" customFormat="1" ht="16.5" customHeight="1" x14ac:dyDescent="0.25">
      <c r="A36" s="638"/>
      <c r="B36" s="638"/>
      <c r="C36" s="638"/>
      <c r="D36" s="638"/>
      <c r="E36" s="638"/>
      <c r="F36" s="638"/>
      <c r="G36" s="638"/>
      <c r="H36" s="638"/>
      <c r="I36" s="638"/>
      <c r="J36" s="131"/>
      <c r="K36" s="132"/>
      <c r="L36" s="189"/>
      <c r="M36" s="133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s="135" customFormat="1" ht="17.25" customHeight="1" x14ac:dyDescent="0.25">
      <c r="A37" s="134"/>
      <c r="B37" s="895" t="s">
        <v>648</v>
      </c>
      <c r="C37" s="895"/>
      <c r="D37" s="895"/>
      <c r="E37" s="895"/>
      <c r="F37" s="895"/>
      <c r="G37" s="895"/>
      <c r="H37" s="895"/>
      <c r="I37" s="895"/>
      <c r="J37" s="895"/>
      <c r="L37" s="190"/>
      <c r="M37" s="137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</row>
    <row r="38" spans="1:31" s="19" customFormat="1" ht="20.25" customHeight="1" x14ac:dyDescent="0.25">
      <c r="A38" s="134"/>
      <c r="B38" s="896" t="s">
        <v>649</v>
      </c>
      <c r="C38" s="896"/>
      <c r="D38" s="896"/>
      <c r="E38" s="896"/>
      <c r="F38" s="896"/>
      <c r="G38" s="896"/>
      <c r="H38" s="896"/>
      <c r="I38" s="896"/>
      <c r="J38" s="896"/>
      <c r="L38" s="183"/>
      <c r="M38" s="137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s="19" customFormat="1" ht="18.75" customHeight="1" x14ac:dyDescent="0.25">
      <c r="A39" s="138"/>
      <c r="B39" s="894"/>
      <c r="C39" s="894"/>
      <c r="D39" s="894"/>
      <c r="E39" s="894"/>
      <c r="F39" s="894"/>
      <c r="G39" s="894"/>
      <c r="H39" s="894"/>
      <c r="I39" s="894"/>
      <c r="J39" s="894"/>
      <c r="L39" s="183"/>
      <c r="M39" s="128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4.75" customHeight="1" x14ac:dyDescent="0.25">
      <c r="A40" s="138"/>
      <c r="B40" s="139"/>
      <c r="C40" s="139"/>
      <c r="D40" s="140"/>
      <c r="E40" s="140"/>
      <c r="F40" s="141"/>
      <c r="G40" s="141"/>
      <c r="H40" s="142"/>
      <c r="I40" s="143"/>
      <c r="J40" s="144"/>
      <c r="L40" s="183"/>
      <c r="M40" s="128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s="19" customFormat="1" ht="12.75" customHeight="1" x14ac:dyDescent="0.25">
      <c r="A41" s="138"/>
      <c r="B41" s="139"/>
      <c r="C41" s="139"/>
      <c r="D41" s="145"/>
      <c r="E41" s="146"/>
      <c r="F41" s="146"/>
      <c r="G41" s="146"/>
      <c r="H41" s="147"/>
      <c r="I41" s="143"/>
      <c r="J41" s="144"/>
      <c r="L41" s="183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6.5" customHeight="1" x14ac:dyDescent="0.25">
      <c r="A42" s="30"/>
      <c r="B42" s="148"/>
      <c r="C42" s="148"/>
      <c r="F42" s="149"/>
      <c r="G42" s="149"/>
      <c r="H42" s="150"/>
      <c r="I42" s="19"/>
      <c r="J42" s="144"/>
      <c r="L42" s="183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s="19" customFormat="1" x14ac:dyDescent="0.25">
      <c r="K43" s="151"/>
      <c r="L43" s="183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s="19" customFormat="1" x14ac:dyDescent="0.25">
      <c r="K44" s="151"/>
      <c r="L44" s="183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s="19" customFormat="1" x14ac:dyDescent="0.25">
      <c r="K45" s="151"/>
      <c r="L45" s="18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s="19" customFormat="1" x14ac:dyDescent="0.25">
      <c r="K46" s="151"/>
      <c r="L46" s="183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</sheetData>
  <sheetProtection algorithmName="SHA-512" hashValue="3JAshWpgFt1zzmhBjbkyuG4yQM56xvoGCeDKAhCUcs9TTph3bJjpT7VkVkRDEdyP8Hfg0h8S6qClQ+zGopfKjw==" saltValue="zqyH5JBxz3o68f2pnRdp9Q==" spinCount="100000" sheet="1" objects="1" scenarios="1"/>
  <mergeCells count="14">
    <mergeCell ref="J1:K1"/>
    <mergeCell ref="L4:L5"/>
    <mergeCell ref="M4:M5"/>
    <mergeCell ref="B39:J39"/>
    <mergeCell ref="A36:I36"/>
    <mergeCell ref="B37:J37"/>
    <mergeCell ref="B38:J38"/>
    <mergeCell ref="A32:K32"/>
    <mergeCell ref="A27:K27"/>
    <mergeCell ref="A20:K20"/>
    <mergeCell ref="A14:K14"/>
    <mergeCell ref="K4:K5"/>
    <mergeCell ref="B4:J5"/>
    <mergeCell ref="A7:K7"/>
  </mergeCells>
  <hyperlinks>
    <hyperlink ref="M2" location="'ПЗІП Захист від перенапруг'!B8" display="Клас 1+2 Iimp=12,5" xr:uid="{F15FC90D-7439-4C15-908F-B4361A982AC6}"/>
    <hyperlink ref="M3" location="'ПЗІП Захист від перенапруг'!B21" display="Клас 1+2 Iimp=25" xr:uid="{C01CB6DC-C391-409C-A56D-7E8040000AA7}"/>
    <hyperlink ref="M4" location="'ПЗІП Захист від перенапруг'!B34" display="SPD Клас 2" xr:uid="{0BE46AEF-C677-4203-8979-E640E3579712}"/>
    <hyperlink ref="M6" location="'ПЗІП Захист від перенапруг'!B33" display="SPD Клас 3" xr:uid="{87A2C94B-192C-4C29-B2F1-F85C1A48B04A}"/>
    <hyperlink ref="M4:M5" location="'ПЗІП Захист від перенапруг'!B28" display="SPD Клас 2" xr:uid="{ED106C62-9D37-49E3-944A-5BB097269A0E}"/>
  </hyperlinks>
  <pageMargins left="0.35416666666666702" right="0.35416666666666702" top="0.39374999999999999" bottom="0.59027777777777801" header="0.51180555555555496" footer="0.51180555555555496"/>
  <pageSetup paperSize="9" scale="78" firstPageNumber="0" orientation="portrait" horizontalDpi="300" verticalDpi="300" r:id="rId1"/>
  <rowBreaks count="2" manualBreakCount="2">
    <brk id="19" max="16383" man="1"/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47</vt:i4>
      </vt:variant>
    </vt:vector>
  </HeadingPairs>
  <TitlesOfParts>
    <vt:vector size="51" baseType="lpstr">
      <vt:lpstr>Блискавкозахист FS</vt:lpstr>
      <vt:lpstr>Окремостоячі БП</vt:lpstr>
      <vt:lpstr>E.S.E. GROMOSTAR</vt:lpstr>
      <vt:lpstr>ПЗІП SALTEK</vt:lpstr>
      <vt:lpstr>'E.S.E. GROMOSTAR'!__xlnm_Print_Area</vt:lpstr>
      <vt:lpstr>'Блискавкозахист FS'!__xlnm_Print_Area</vt:lpstr>
      <vt:lpstr>'Окремостоячі БП'!__xlnm_Print_Area</vt:lpstr>
      <vt:lpstr>'E.S.E. GROMOSTAR'!__xlnm_Print_Area_0</vt:lpstr>
      <vt:lpstr>'Блискавкозахист FS'!__xlnm_Print_Area_0</vt:lpstr>
      <vt:lpstr>'Окремостоячі БП'!__xlnm_Print_Area_0</vt:lpstr>
      <vt:lpstr>'E.S.E. GROMOSTAR'!__xlnm_Print_Area_0_0</vt:lpstr>
      <vt:lpstr>'Блискавкозахист FS'!__xlnm_Print_Area_0_0</vt:lpstr>
      <vt:lpstr>'Окремостоячі БП'!__xlnm_Print_Area_0_0</vt:lpstr>
      <vt:lpstr>'E.S.E. GROMOSTAR'!__xlnm_Print_Area_0_0_0</vt:lpstr>
      <vt:lpstr>'Блискавкозахист FS'!__xlnm_Print_Area_0_0_0</vt:lpstr>
      <vt:lpstr>'Окремостоячі БП'!__xlnm_Print_Area_0_0_0</vt:lpstr>
      <vt:lpstr>'E.S.E. GROMOSTAR'!__xlnm_Print_Area_0_0_0_0</vt:lpstr>
      <vt:lpstr>'Блискавкозахист FS'!__xlnm_Print_Area_0_0_0_0</vt:lpstr>
      <vt:lpstr>'Окремостоячі БП'!__xlnm_Print_Area_0_0_0_0</vt:lpstr>
      <vt:lpstr>'E.S.E. GROMOSTAR'!__xlnm_Print_Area_0_0_0_0_0</vt:lpstr>
      <vt:lpstr>'Блискавкозахист FS'!__xlnm_Print_Area_0_0_0_0_0</vt:lpstr>
      <vt:lpstr>'Окремостоячі БП'!__xlnm_Print_Area_0_0_0_0_0</vt:lpstr>
      <vt:lpstr>'E.S.E. GROMOSTAR'!__xlnm_Print_Area_0_0_0_0_0_0</vt:lpstr>
      <vt:lpstr>'Блискавкозахист FS'!__xlnm_Print_Area_0_0_0_0_0_0</vt:lpstr>
      <vt:lpstr>'Окремостоячі БП'!__xlnm_Print_Area_0_0_0_0_0_0</vt:lpstr>
      <vt:lpstr>'E.S.E. GROMOSTAR'!__xlnm_Print_Area_0_0_0_0_0_0_0</vt:lpstr>
      <vt:lpstr>'Блискавкозахист FS'!__xlnm_Print_Area_0_0_0_0_0_0_0</vt:lpstr>
      <vt:lpstr>'Окремостоячі БП'!__xlnm_Print_Area_0_0_0_0_0_0_0</vt:lpstr>
      <vt:lpstr>'E.S.E. GROMOSTAR'!__xlnm_Print_Area_0_0_0_0_0_0_0_0</vt:lpstr>
      <vt:lpstr>'Блискавкозахист FS'!__xlnm_Print_Area_0_0_0_0_0_0_0_0</vt:lpstr>
      <vt:lpstr>'Окремостоячі БП'!__xlnm_Print_Area_0_0_0_0_0_0_0_0</vt:lpstr>
      <vt:lpstr>'E.S.E. GROMOSTAR'!__xlnm_Print_Area_0_0_0_0_0_0_0_0_0</vt:lpstr>
      <vt:lpstr>'Блискавкозахист FS'!__xlnm_Print_Area_0_0_0_0_0_0_0_0_0</vt:lpstr>
      <vt:lpstr>'Окремостоячі БП'!__xlnm_Print_Area_0_0_0_0_0_0_0_0_0</vt:lpstr>
      <vt:lpstr>'E.S.E. GROMOSTAR'!__xlnm_Print_Area_0_0_0_0_0_0_0_0_0_0</vt:lpstr>
      <vt:lpstr>'Блискавкозахист FS'!__xlnm_Print_Area_0_0_0_0_0_0_0_0_0_0</vt:lpstr>
      <vt:lpstr>'Окремостоячі БП'!__xlnm_Print_Area_0_0_0_0_0_0_0_0_0_0</vt:lpstr>
      <vt:lpstr>'E.S.E. GROMOSTAR'!__xlnm_Print_Area_0_0_0_0_0_0_0_0_0_0_0</vt:lpstr>
      <vt:lpstr>'Блискавкозахист FS'!__xlnm_Print_Area_0_0_0_0_0_0_0_0_0_0_0</vt:lpstr>
      <vt:lpstr>'Окремостоячі БП'!__xlnm_Print_Area_0_0_0_0_0_0_0_0_0_0_0</vt:lpstr>
      <vt:lpstr>'E.S.E. GROMOSTAR'!__xlnm_Print_Area_0_0_0_0_0_0_0_0_0_0_0_0</vt:lpstr>
      <vt:lpstr>'Блискавкозахист FS'!__xlnm_Print_Area_0_0_0_0_0_0_0_0_0_0_0_0</vt:lpstr>
      <vt:lpstr>'Окремостоячі БП'!__xlnm_Print_Area_0_0_0_0_0_0_0_0_0_0_0_0</vt:lpstr>
      <vt:lpstr>'E.S.E. GROMOSTAR'!Print_Area_0</vt:lpstr>
      <vt:lpstr>'Блискавкозахист FS'!Print_Area_0</vt:lpstr>
      <vt:lpstr>'Окремостоячі БП'!Print_Area_0</vt:lpstr>
      <vt:lpstr>'ПЗІП SALTEK'!Print_Area_0</vt:lpstr>
      <vt:lpstr>'E.S.E. GROMOSTAR'!Область_друку</vt:lpstr>
      <vt:lpstr>'Блискавкозахист FS'!Область_друку</vt:lpstr>
      <vt:lpstr>'Окремостоячі БП'!Область_друку</vt:lpstr>
      <vt:lpstr>'ПЗІП SALTEK'!Область_друку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ZHARKOV</dc:creator>
  <dc:description/>
  <cp:lastModifiedBy>Oleg Denys</cp:lastModifiedBy>
  <cp:revision>10</cp:revision>
  <cp:lastPrinted>2021-04-27T15:32:56Z</cp:lastPrinted>
  <dcterms:created xsi:type="dcterms:W3CDTF">2016-06-23T08:32:00Z</dcterms:created>
  <dcterms:modified xsi:type="dcterms:W3CDTF">2022-05-03T12:22:45Z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1049-10.2.0.5965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