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filterPrivacy="1" defaultThemeVersion="124226"/>
  <bookViews>
    <workbookView xWindow="0" yWindow="0" windowWidth="21600" windowHeight="9525"/>
  </bookViews>
  <sheets>
    <sheet name="QUEENTILE  (черепица)" sheetId="9" r:id="rId1"/>
    <sheet name="QUEENTILE (ПН) " sheetId="23" r:id="rId2"/>
    <sheet name="QUEENTILE доборные" sheetId="7" r:id="rId3"/>
  </sheets>
  <definedNames>
    <definedName name="_xlnm.Print_Area" localSheetId="0">'QUEENTILE  (черепица)'!$A$2:$H$39</definedName>
  </definedNames>
  <calcPr calcId="162913"/>
  <fileRecoveryPr autoRecover="0"/>
</workbook>
</file>

<file path=xl/calcChain.xml><?xml version="1.0" encoding="utf-8"?>
<calcChain xmlns="http://schemas.openxmlformats.org/spreadsheetml/2006/main">
  <c r="G43" i="7" l="1"/>
  <c r="I43" i="7" s="1"/>
  <c r="G42" i="7"/>
  <c r="I42" i="7" s="1"/>
  <c r="G41" i="7"/>
  <c r="H41" i="7" s="1"/>
  <c r="G40" i="7"/>
  <c r="H40" i="7" s="1"/>
  <c r="G39" i="7"/>
  <c r="I39" i="7" s="1"/>
  <c r="G38" i="7"/>
  <c r="H38" i="7" s="1"/>
  <c r="I38" i="7"/>
  <c r="G37" i="7"/>
  <c r="H37" i="7" s="1"/>
  <c r="G36" i="7"/>
  <c r="H36" i="7" s="1"/>
  <c r="G35" i="7"/>
  <c r="I35" i="7" s="1"/>
  <c r="G34" i="7"/>
  <c r="H34" i="7" s="1"/>
  <c r="I34" i="7"/>
  <c r="G33" i="7"/>
  <c r="H33" i="7" s="1"/>
  <c r="G32" i="7"/>
  <c r="H32" i="7" s="1"/>
  <c r="G31" i="7"/>
  <c r="I31" i="7" s="1"/>
  <c r="G30" i="7"/>
  <c r="I30" i="7"/>
  <c r="G29" i="7"/>
  <c r="I29" i="7" s="1"/>
  <c r="G28" i="7"/>
  <c r="I28" i="7" s="1"/>
  <c r="G27" i="7"/>
  <c r="I27" i="7" s="1"/>
  <c r="G26" i="7"/>
  <c r="I26" i="7"/>
  <c r="G25" i="7"/>
  <c r="I25" i="7" s="1"/>
  <c r="G24" i="7"/>
  <c r="H24" i="7" s="1"/>
  <c r="G23" i="7"/>
  <c r="I23" i="7" s="1"/>
  <c r="G22" i="7"/>
  <c r="I22" i="7"/>
  <c r="G21" i="7"/>
  <c r="H21" i="7" s="1"/>
  <c r="G20" i="7"/>
  <c r="I20" i="7" s="1"/>
  <c r="G19" i="7"/>
  <c r="I19" i="7" s="1"/>
  <c r="G18" i="7"/>
  <c r="I18" i="7" s="1"/>
  <c r="G17" i="7"/>
  <c r="I17" i="7" s="1"/>
  <c r="H43" i="7"/>
  <c r="G44" i="7"/>
  <c r="H44" i="7" s="1"/>
  <c r="G48" i="7"/>
  <c r="H48" i="7" s="1"/>
  <c r="E17" i="9"/>
  <c r="F17" i="9" s="1"/>
  <c r="G17" i="9"/>
  <c r="G16" i="9" s="1"/>
  <c r="E16" i="9"/>
  <c r="F16" i="9" s="1"/>
  <c r="G46" i="7"/>
  <c r="H46" i="7" s="1"/>
  <c r="H39" i="7"/>
  <c r="G47" i="7"/>
  <c r="H47" i="7" s="1"/>
  <c r="G45" i="7"/>
  <c r="H45" i="7" s="1"/>
  <c r="H30" i="7"/>
  <c r="H29" i="7"/>
  <c r="F19" i="9"/>
  <c r="F18" i="9" s="1"/>
  <c r="G25" i="9"/>
  <c r="G24" i="9" s="1"/>
  <c r="F25" i="9"/>
  <c r="F24" i="9" s="1"/>
  <c r="G23" i="9"/>
  <c r="G22" i="9" s="1"/>
  <c r="F23" i="9"/>
  <c r="F22" i="9" s="1"/>
  <c r="G21" i="9"/>
  <c r="G20" i="9" s="1"/>
  <c r="F21" i="9"/>
  <c r="F20" i="9" s="1"/>
  <c r="G19" i="9"/>
  <c r="G18" i="9" s="1"/>
  <c r="E19" i="9"/>
  <c r="E18" i="9"/>
  <c r="E20" i="9"/>
  <c r="H42" i="7"/>
  <c r="E21" i="9"/>
  <c r="F16" i="23"/>
  <c r="H16" i="23" s="1"/>
  <c r="F17" i="23"/>
  <c r="G17" i="23" s="1"/>
  <c r="E25" i="9"/>
  <c r="H35" i="7"/>
  <c r="E23" i="9"/>
  <c r="E22" i="9"/>
  <c r="E26" i="9"/>
  <c r="E24" i="9"/>
  <c r="H20" i="7"/>
  <c r="H22" i="7"/>
  <c r="H26" i="7"/>
  <c r="H28" i="7"/>
  <c r="E27" i="9"/>
  <c r="G27" i="9"/>
  <c r="G26" i="9" s="1"/>
  <c r="F27" i="9"/>
  <c r="F26" i="9" s="1"/>
  <c r="H19" i="7"/>
  <c r="H25" i="7" l="1"/>
  <c r="H23" i="7"/>
  <c r="H18" i="7"/>
  <c r="H17" i="7"/>
  <c r="H27" i="7"/>
  <c r="H31" i="7"/>
  <c r="I24" i="7"/>
  <c r="I32" i="7"/>
  <c r="I36" i="7"/>
  <c r="I40" i="7"/>
  <c r="I21" i="7"/>
  <c r="I33" i="7"/>
  <c r="I37" i="7"/>
  <c r="I41" i="7"/>
  <c r="H17" i="23"/>
  <c r="G16" i="23"/>
</calcChain>
</file>

<file path=xl/sharedStrings.xml><?xml version="1.0" encoding="utf-8"?>
<sst xmlns="http://schemas.openxmlformats.org/spreadsheetml/2006/main" count="183" uniqueCount="87">
  <si>
    <t>Наименование</t>
  </si>
  <si>
    <t>Характеристики</t>
  </si>
  <si>
    <t>ед. изм</t>
  </si>
  <si>
    <t>шт.</t>
  </si>
  <si>
    <t xml:space="preserve">         </t>
  </si>
  <si>
    <t>Аксессуары для черепицы "QueenTile"</t>
  </si>
  <si>
    <t>уп.</t>
  </si>
  <si>
    <t>Введите ниже 
Ваш  % скидки</t>
  </si>
  <si>
    <t>Ремонтный комплект
Акриловый грунт - 1 л
Глазурь - 0,5 л
Натуральная каменная крошка - 1 кг</t>
  </si>
  <si>
    <t>Цена дилер, 
грн. шт.</t>
  </si>
  <si>
    <t xml:space="preserve">
</t>
  </si>
  <si>
    <t>Планка 
конька 
треугольного</t>
  </si>
  <si>
    <t>Заглушка конька треугольного</t>
  </si>
  <si>
    <t>Планка конька треугольного большая</t>
  </si>
  <si>
    <t>Заглушка конька треугольного большая</t>
  </si>
  <si>
    <t>Планка конька курглого</t>
  </si>
  <si>
    <t>Заглушка конька круглого</t>
  </si>
  <si>
    <t>Планка ендовы глубокой</t>
  </si>
  <si>
    <t>Декоративная планка ендовы</t>
  </si>
  <si>
    <t>Планка карнизная большая</t>
  </si>
  <si>
    <t>Планка карнизная малая</t>
  </si>
  <si>
    <t>Планка ветровой доски</t>
  </si>
  <si>
    <t>Планка фронтонная</t>
  </si>
  <si>
    <t>Планка бокового фартука</t>
  </si>
  <si>
    <t>Планка защиты</t>
  </si>
  <si>
    <t>Плоский лист</t>
  </si>
  <si>
    <t>Скидка в зависимости от объема:</t>
  </si>
  <si>
    <t>Цена ДИЛЕР,
грн</t>
  </si>
  <si>
    <t>ВВЕДИТЕ КУРС</t>
  </si>
  <si>
    <t>Цена РОЗНИЦА,  с НДС
(эффективной площади)</t>
  </si>
  <si>
    <t>Диаметр - 148  мм</t>
  </si>
  <si>
    <t xml:space="preserve">Ремонтный комплект
</t>
  </si>
  <si>
    <t>Длина - 1,25 м
Ширина - 1  м</t>
  </si>
  <si>
    <t>Планка бокового примыкания №1</t>
  </si>
  <si>
    <t>Планка бокового примыкания №2</t>
  </si>
  <si>
    <t>Длина - 2 м
Расход - 0,55 шт./м</t>
  </si>
  <si>
    <t>Планка фронтонная 2</t>
  </si>
  <si>
    <r>
      <t>М</t>
    </r>
    <r>
      <rPr>
        <b/>
        <sz val="12"/>
        <color indexed="8"/>
        <rFont val="Calibri"/>
        <family val="2"/>
        <charset val="204"/>
      </rPr>
      <t>²</t>
    </r>
  </si>
  <si>
    <t>Композитный сайдинг  (С-10)</t>
  </si>
  <si>
    <t>Общая ширина (мм) - 1190
Полезная ширина (мм) - 1140
Длина - 2 м</t>
  </si>
  <si>
    <t>Общая ширина (мм) - 1174
Полезная ширина (мм) - 1128
Длина - 2 м</t>
  </si>
  <si>
    <t>Рекомендуемая  розничная цена,грн</t>
  </si>
  <si>
    <t>М²</t>
  </si>
  <si>
    <t xml:space="preserve">Длина - 1102 мм; Ширина - 390 мм
Покрываемая площадь листа - 0,413 кв. м.
Эффективная площадь листа - 0,365 кв. м.
Высота волны - 40  мм
Расход - 2,74 шт/кв. м.
Вес шт - 2,46 кг. </t>
  </si>
  <si>
    <t>Планка
карнизная
для Verona</t>
  </si>
  <si>
    <t>Коньковый
фартук
для Verona</t>
  </si>
  <si>
    <t>Планка фронтонная левая</t>
  </si>
  <si>
    <t>Планка фронтонная правая</t>
  </si>
  <si>
    <t>Длина - 1,25 м
Расход - 0,96 шт./м</t>
  </si>
  <si>
    <t>Длина - 1,25 м
Расход - 1,3 шт./м</t>
  </si>
  <si>
    <t xml:space="preserve">Гвозди
2,5 х 50     5 кг, 1700 шт.
</t>
  </si>
  <si>
    <t>Угол внешний №2</t>
  </si>
  <si>
    <t>Угол внешний №1</t>
  </si>
  <si>
    <t>Угол внутренний №2</t>
  </si>
  <si>
    <t>Угол внутренний №1</t>
  </si>
  <si>
    <t xml:space="preserve">Гвозди
2,5 х 50    1, 5 кг, 500 шт.
</t>
  </si>
  <si>
    <t xml:space="preserve">Гвозди красные
</t>
  </si>
  <si>
    <t xml:space="preserve">Гвозди черные
</t>
  </si>
  <si>
    <t>Лист "QUEENTILE Shake" 1-тайловый</t>
  </si>
  <si>
    <t>Лист "QUEENTILE Verona" 1-тайловый</t>
  </si>
  <si>
    <t>Лист "QUEENTILE Classic" 1-тайловый</t>
  </si>
  <si>
    <t xml:space="preserve">
Лист "QUEENTILE Standard" 1-тайловый
</t>
  </si>
  <si>
    <t xml:space="preserve">Лист "QUEENTILEe Standard" 3-тайловый
</t>
  </si>
  <si>
    <t xml:space="preserve">Лист "QUEENTILE  Standard" 6-тайловый
</t>
  </si>
  <si>
    <t xml:space="preserve">Длина - 1175 мм; Ширина - 420 мм
Покрываемая площадь листа - 0,49 кв. м.
Эффективная площадь листа - 0,4 кв. м.
Высота волны -12  мм
Расход - 2,5 шт/кв. м.
Вес шт - 2,7 кг. </t>
  </si>
  <si>
    <t xml:space="preserve">Ремонтный комплект №2
</t>
  </si>
  <si>
    <t>Ремонтный комплект
Акриловый грунт - 1 л
Глазурь - 0,5 л
Натуральная каменная крошка - 2 кг</t>
  </si>
  <si>
    <t>Проходной вентилляционный элемент Шейк</t>
  </si>
  <si>
    <t>Длина - 0,4 м
Ширина - 0,4  м</t>
  </si>
  <si>
    <t>Цены указаны с учетом НДС, действительны с 13.11.2018</t>
  </si>
  <si>
    <t>Длина - 2  м
Ширина - 0 5 м</t>
  </si>
  <si>
    <t>Цена РОЗНИЦА,  с НДС</t>
  </si>
  <si>
    <t>Скидка в зависимости от объема</t>
  </si>
  <si>
    <t xml:space="preserve">Композитный сайдинг (С-18)
</t>
  </si>
  <si>
    <r>
      <t xml:space="preserve">Длина - 1140 мм; Ширина - 412 мм
Покрываемая площадь листа - 0,4696 кв. м.
Эффективная площадь листа - 0,3727 кв. м.
</t>
    </r>
    <r>
      <rPr>
        <sz val="13"/>
        <rFont val="Arial"/>
        <family val="2"/>
        <charset val="204"/>
      </rPr>
      <t>Высота волны - 24 мм</t>
    </r>
    <r>
      <rPr>
        <sz val="13"/>
        <color theme="1"/>
        <rFont val="Arial"/>
        <family val="2"/>
        <charset val="204"/>
      </rPr>
      <t xml:space="preserve">
Расход - 2,68 шт/кв. м.
</t>
    </r>
    <r>
      <rPr>
        <sz val="13"/>
        <rFont val="Arial"/>
        <family val="2"/>
        <charset val="204"/>
      </rPr>
      <t xml:space="preserve">Вес шт - 2,57кг. </t>
    </r>
  </si>
  <si>
    <r>
      <t xml:space="preserve">Длина - 1150 мм; Ширина - 400 мм
Покрываемая площадь листа - 0,460 кв. м.
Эффективная площадь листа - 0,385 кв. м.
Высота волны - 24 мм
Расход - 2,6 шт/кв. м.
</t>
    </r>
    <r>
      <rPr>
        <sz val="13"/>
        <rFont val="Arial"/>
        <family val="2"/>
        <charset val="204"/>
      </rPr>
      <t xml:space="preserve">Вес шт - 2,74 кг. </t>
    </r>
  </si>
  <si>
    <r>
      <t>Длина - 1100 мм; Ширина - 1150 мм
Покрываемая площадь листа - 1,265 кв. м.
Эффективная площадь листа - 1,155 кв. м.
Высота волны - 24 мм
Р</t>
    </r>
    <r>
      <rPr>
        <sz val="13"/>
        <rFont val="Arial"/>
        <family val="2"/>
        <charset val="204"/>
      </rPr>
      <t>асход - 0,87 шт/кв. м.
Вес шт - 7,17 кг.</t>
    </r>
  </si>
  <si>
    <r>
      <t>Длина - 2150 мм; Ширина - 1150 мм
Покрываемая площадь листа - 2,473 кв. м.
Эффективная площадь листа - 2,310 кв. м.
Высота волны - 24 мм
Рас</t>
    </r>
    <r>
      <rPr>
        <sz val="13"/>
        <rFont val="Arial"/>
        <family val="2"/>
        <charset val="204"/>
      </rPr>
      <t>ход - 0,43 шт/кв. м.
Вес шт - 13,82 кг.</t>
    </r>
  </si>
  <si>
    <r>
      <t>Цена
розница,</t>
    </r>
    <r>
      <rPr>
        <b/>
        <sz val="16"/>
        <color rgb="FFFF0000"/>
        <rFont val="Calibri"/>
        <family val="2"/>
        <charset val="204"/>
        <scheme val="minor"/>
      </rPr>
      <t xml:space="preserve"> у.е</t>
    </r>
  </si>
  <si>
    <r>
      <t>Цена
розница,</t>
    </r>
    <r>
      <rPr>
        <b/>
        <sz val="16"/>
        <color rgb="FFFF0000"/>
        <rFont val="Calibri"/>
        <family val="2"/>
        <charset val="204"/>
        <scheme val="minor"/>
      </rPr>
      <t xml:space="preserve"> грн</t>
    </r>
  </si>
  <si>
    <r>
      <rPr>
        <b/>
        <sz val="14"/>
        <color indexed="8"/>
        <rFont val="Calibri"/>
        <family val="2"/>
        <charset val="204"/>
      </rPr>
      <t>Преимущества композитной черепицы "QueenTile"</t>
    </r>
    <r>
      <rPr>
        <sz val="14"/>
        <color theme="1"/>
        <rFont val="Calibri"/>
        <family val="2"/>
        <charset val="204"/>
        <scheme val="minor"/>
      </rPr>
      <t xml:space="preserve">
• Выразительная геометрия, элегантное смешение классического и средиземноморского стиля
• Многотайловое исполнение листов, а также производство листов по индивидуальным размерам
• Использование исключительно европейского сырья высочайшего качества
• Производственный процесс, полностью контролируемый итальянскими специалистами
• Постоянное наличие товара на складах во всей цветовой палитре
• Доставка продукции в течение 3-х дней в любую точку Украины
• Гарантийный срок службы -  50 лет, эксплуатационный значительно больше</t>
    </r>
  </si>
  <si>
    <r>
      <t>Цена
розница,</t>
    </r>
    <r>
      <rPr>
        <b/>
        <sz val="16"/>
        <color rgb="FFFF0000"/>
        <rFont val="Calibri"/>
        <family val="2"/>
        <charset val="204"/>
        <scheme val="minor"/>
      </rPr>
      <t xml:space="preserve"> у.е/шт</t>
    </r>
  </si>
  <si>
    <r>
      <t xml:space="preserve">Цена
розница, </t>
    </r>
    <r>
      <rPr>
        <b/>
        <sz val="16"/>
        <color rgb="FFFF0000"/>
        <rFont val="Calibri"/>
        <family val="2"/>
        <charset val="204"/>
        <scheme val="minor"/>
      </rPr>
      <t>грн/шт</t>
    </r>
  </si>
  <si>
    <t>Цена с НДС при покпуке 
листов черепицы "QueenTile"</t>
  </si>
  <si>
    <r>
      <t>Цена
розница,</t>
    </r>
    <r>
      <rPr>
        <b/>
        <sz val="14"/>
        <color rgb="FFFF0000"/>
        <rFont val="Arial"/>
        <family val="2"/>
        <charset val="204"/>
      </rPr>
      <t xml:space="preserve"> у.е</t>
    </r>
  </si>
  <si>
    <r>
      <t>Цена
розница,</t>
    </r>
    <r>
      <rPr>
        <b/>
        <sz val="14"/>
        <color rgb="FFFF0000"/>
        <rFont val="Arial"/>
        <family val="2"/>
        <charset val="204"/>
      </rPr>
      <t xml:space="preserve"> грн</t>
    </r>
  </si>
  <si>
    <r>
      <t>М</t>
    </r>
    <r>
      <rPr>
        <b/>
        <sz val="11"/>
        <color indexed="8"/>
        <rFont val="Calibri"/>
        <family val="2"/>
        <charset val="204"/>
      </rPr>
      <t>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</si>
</sst>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51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u/>
      <sz val="9.35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8"/>
      <name val="Arial"/>
      <family val="2"/>
    </font>
    <font>
      <sz val="10"/>
      <name val="Arial Cyr"/>
      <family val="2"/>
    </font>
    <font>
      <sz val="11"/>
      <color rgb="FFFF0000"/>
      <name val="Calibri"/>
      <family val="2"/>
      <charset val="204"/>
      <scheme val="minor"/>
    </font>
    <font>
      <u/>
      <sz val="10"/>
      <color indexed="12"/>
      <name val="Arial CE"/>
      <charset val="238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u/>
      <sz val="16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6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3"/>
      <color theme="1"/>
      <name val="Arial"/>
      <family val="2"/>
      <charset val="204"/>
    </font>
    <font>
      <sz val="13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5"/>
      <color theme="1"/>
      <name val="Arial"/>
      <family val="2"/>
      <charset val="204"/>
    </font>
    <font>
      <sz val="15"/>
      <name val="Arial"/>
      <family val="2"/>
      <charset val="204"/>
    </font>
    <font>
      <b/>
      <sz val="16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4" fillId="0" borderId="0"/>
    <xf numFmtId="0" fontId="15" fillId="0" borderId="0"/>
    <xf numFmtId="0" fontId="11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20" fillId="0" borderId="0" applyFont="0" applyFill="0" applyBorder="0" applyAlignment="0" applyProtection="0"/>
  </cellStyleXfs>
  <cellXfs count="176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wrapText="1"/>
    </xf>
    <xf numFmtId="0" fontId="21" fillId="2" borderId="0" xfId="0" applyFont="1" applyFill="1" applyBorder="1" applyAlignment="1">
      <alignment horizontal="left" vertical="center" wrapText="1"/>
    </xf>
    <xf numFmtId="0" fontId="22" fillId="2" borderId="0" xfId="0" applyFont="1" applyFill="1"/>
    <xf numFmtId="0" fontId="22" fillId="0" borderId="0" xfId="0" applyFont="1"/>
    <xf numFmtId="0" fontId="23" fillId="2" borderId="0" xfId="0" applyFont="1" applyFill="1" applyAlignment="1">
      <alignment horizontal="center"/>
    </xf>
    <xf numFmtId="0" fontId="24" fillId="2" borderId="0" xfId="0" applyFont="1" applyFill="1" applyAlignment="1">
      <alignment horizontal="left" vertical="top" wrapText="1"/>
    </xf>
    <xf numFmtId="0" fontId="22" fillId="0" borderId="0" xfId="0" applyFont="1" applyAlignment="1">
      <alignment horizontal="center" vertical="center" wrapText="1"/>
    </xf>
    <xf numFmtId="0" fontId="31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/>
    </xf>
    <xf numFmtId="0" fontId="29" fillId="2" borderId="0" xfId="0" applyFont="1" applyFill="1" applyAlignment="1">
      <alignment horizontal="left"/>
    </xf>
    <xf numFmtId="0" fontId="32" fillId="2" borderId="0" xfId="1" applyFont="1" applyFill="1" applyAlignment="1" applyProtection="1"/>
    <xf numFmtId="0" fontId="22" fillId="2" borderId="0" xfId="0" applyFont="1" applyFill="1" applyAlignment="1">
      <alignment horizontal="left"/>
    </xf>
    <xf numFmtId="0" fontId="33" fillId="2" borderId="0" xfId="0" applyFont="1" applyFill="1"/>
    <xf numFmtId="0" fontId="33" fillId="0" borderId="0" xfId="0" applyFont="1"/>
    <xf numFmtId="0" fontId="33" fillId="0" borderId="0" xfId="0" applyFont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3" fillId="2" borderId="11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20" fillId="2" borderId="0" xfId="0" applyFont="1" applyFill="1"/>
    <xf numFmtId="0" fontId="22" fillId="0" borderId="18" xfId="0" applyFont="1" applyFill="1" applyBorder="1" applyAlignment="1">
      <alignment horizontal="center" wrapText="1"/>
    </xf>
    <xf numFmtId="2" fontId="30" fillId="2" borderId="18" xfId="0" applyNumberFormat="1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wrapText="1"/>
    </xf>
    <xf numFmtId="0" fontId="20" fillId="0" borderId="18" xfId="0" applyFont="1" applyFill="1" applyBorder="1" applyAlignment="1">
      <alignment horizontal="center" wrapText="1"/>
    </xf>
    <xf numFmtId="2" fontId="5" fillId="2" borderId="18" xfId="0" applyNumberFormat="1" applyFont="1" applyFill="1" applyBorder="1" applyAlignment="1">
      <alignment horizontal="center" vertical="center"/>
    </xf>
    <xf numFmtId="2" fontId="38" fillId="2" borderId="22" xfId="0" applyNumberFormat="1" applyFont="1" applyFill="1" applyBorder="1" applyAlignment="1">
      <alignment horizontal="center" vertical="center"/>
    </xf>
    <xf numFmtId="2" fontId="38" fillId="2" borderId="25" xfId="0" applyNumberFormat="1" applyFont="1" applyFill="1" applyBorder="1" applyAlignment="1">
      <alignment horizontal="center" vertical="center"/>
    </xf>
    <xf numFmtId="2" fontId="38" fillId="2" borderId="19" xfId="0" applyNumberFormat="1" applyFont="1" applyFill="1" applyBorder="1" applyAlignment="1">
      <alignment horizontal="center" vertical="center"/>
    </xf>
    <xf numFmtId="2" fontId="38" fillId="0" borderId="25" xfId="0" applyNumberFormat="1" applyFont="1" applyFill="1" applyBorder="1" applyAlignment="1">
      <alignment horizontal="center" vertical="center"/>
    </xf>
    <xf numFmtId="2" fontId="38" fillId="0" borderId="19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0" fontId="33" fillId="2" borderId="0" xfId="0" applyFont="1" applyFill="1" applyAlignment="1"/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/>
    <xf numFmtId="0" fontId="33" fillId="2" borderId="17" xfId="0" applyFont="1" applyFill="1" applyBorder="1" applyAlignment="1">
      <alignment horizontal="center"/>
    </xf>
    <xf numFmtId="1" fontId="39" fillId="2" borderId="0" xfId="0" applyNumberFormat="1" applyFont="1" applyFill="1" applyBorder="1" applyAlignment="1">
      <alignment vertical="center" wrapText="1"/>
    </xf>
    <xf numFmtId="1" fontId="37" fillId="2" borderId="0" xfId="0" applyNumberFormat="1" applyFont="1" applyFill="1" applyBorder="1" applyAlignment="1">
      <alignment vertical="center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left"/>
    </xf>
    <xf numFmtId="0" fontId="6" fillId="2" borderId="0" xfId="0" applyFont="1" applyFill="1" applyAlignment="1">
      <alignment horizontal="left" wrapText="1"/>
    </xf>
    <xf numFmtId="0" fontId="7" fillId="2" borderId="21" xfId="0" applyFont="1" applyFill="1" applyBorder="1" applyAlignment="1">
      <alignment horizontal="left" vertical="top"/>
    </xf>
    <xf numFmtId="0" fontId="18" fillId="2" borderId="22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/>
    </xf>
    <xf numFmtId="2" fontId="5" fillId="2" borderId="22" xfId="0" applyNumberFormat="1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left" vertical="top" wrapText="1"/>
    </xf>
    <xf numFmtId="0" fontId="18" fillId="2" borderId="25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/>
    </xf>
    <xf numFmtId="2" fontId="5" fillId="0" borderId="25" xfId="0" applyNumberFormat="1" applyFont="1" applyFill="1" applyBorder="1" applyAlignment="1">
      <alignment horizontal="center" vertical="center"/>
    </xf>
    <xf numFmtId="2" fontId="5" fillId="2" borderId="25" xfId="0" applyNumberFormat="1" applyFont="1" applyFill="1" applyBorder="1" applyAlignment="1">
      <alignment horizontal="center" vertical="center"/>
    </xf>
    <xf numFmtId="0" fontId="0" fillId="2" borderId="0" xfId="0" applyFill="1" applyAlignment="1"/>
    <xf numFmtId="0" fontId="0" fillId="2" borderId="7" xfId="0" applyFill="1" applyBorder="1" applyAlignment="1"/>
    <xf numFmtId="0" fontId="0" fillId="2" borderId="11" xfId="0" applyFill="1" applyBorder="1" applyAlignment="1"/>
    <xf numFmtId="0" fontId="0" fillId="2" borderId="0" xfId="0" applyFill="1" applyBorder="1" applyAlignment="1"/>
    <xf numFmtId="0" fontId="2" fillId="2" borderId="0" xfId="1" applyFill="1" applyAlignment="1" applyProtection="1">
      <alignment wrapText="1"/>
    </xf>
    <xf numFmtId="0" fontId="6" fillId="2" borderId="0" xfId="0" applyFont="1" applyFill="1"/>
    <xf numFmtId="0" fontId="6" fillId="2" borderId="0" xfId="0" applyFont="1" applyFill="1" applyAlignment="1">
      <alignment horizontal="left"/>
    </xf>
    <xf numFmtId="0" fontId="6" fillId="0" borderId="0" xfId="0" applyFont="1"/>
    <xf numFmtId="0" fontId="10" fillId="2" borderId="4" xfId="0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wrapText="1"/>
    </xf>
    <xf numFmtId="2" fontId="30" fillId="2" borderId="22" xfId="0" applyNumberFormat="1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wrapText="1"/>
    </xf>
    <xf numFmtId="2" fontId="30" fillId="2" borderId="25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2" fontId="30" fillId="5" borderId="23" xfId="0" applyNumberFormat="1" applyFont="1" applyFill="1" applyBorder="1" applyAlignment="1">
      <alignment horizontal="center" vertical="center"/>
    </xf>
    <xf numFmtId="2" fontId="30" fillId="5" borderId="27" xfId="0" applyNumberFormat="1" applyFont="1" applyFill="1" applyBorder="1" applyAlignment="1">
      <alignment horizontal="center" vertical="center"/>
    </xf>
    <xf numFmtId="2" fontId="5" fillId="5" borderId="27" xfId="0" applyNumberFormat="1" applyFont="1" applyFill="1" applyBorder="1" applyAlignment="1">
      <alignment horizontal="center" vertical="center"/>
    </xf>
    <xf numFmtId="2" fontId="30" fillId="5" borderId="26" xfId="0" applyNumberFormat="1" applyFont="1" applyFill="1" applyBorder="1" applyAlignment="1">
      <alignment horizontal="center" vertical="center"/>
    </xf>
    <xf numFmtId="164" fontId="9" fillId="4" borderId="6" xfId="12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wrapText="1"/>
    </xf>
    <xf numFmtId="2" fontId="5" fillId="5" borderId="23" xfId="0" applyNumberFormat="1" applyFont="1" applyFill="1" applyBorder="1" applyAlignment="1">
      <alignment horizontal="center" vertical="center"/>
    </xf>
    <xf numFmtId="2" fontId="5" fillId="5" borderId="26" xfId="0" applyNumberFormat="1" applyFont="1" applyFill="1" applyBorder="1" applyAlignment="1">
      <alignment horizontal="center" vertical="center"/>
    </xf>
    <xf numFmtId="1" fontId="38" fillId="5" borderId="23" xfId="0" applyNumberFormat="1" applyFont="1" applyFill="1" applyBorder="1" applyAlignment="1">
      <alignment horizontal="center" vertical="center"/>
    </xf>
    <xf numFmtId="2" fontId="38" fillId="5" borderId="26" xfId="0" applyNumberFormat="1" applyFont="1" applyFill="1" applyBorder="1" applyAlignment="1">
      <alignment horizontal="center" vertical="center"/>
    </xf>
    <xf numFmtId="2" fontId="38" fillId="5" borderId="23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 wrapText="1"/>
    </xf>
    <xf numFmtId="0" fontId="48" fillId="2" borderId="22" xfId="0" applyFont="1" applyFill="1" applyBorder="1" applyAlignment="1">
      <alignment horizontal="center" vertical="center" wrapText="1"/>
    </xf>
    <xf numFmtId="0" fontId="48" fillId="2" borderId="22" xfId="0" applyFont="1" applyFill="1" applyBorder="1" applyAlignment="1">
      <alignment horizontal="center" vertical="center"/>
    </xf>
    <xf numFmtId="0" fontId="48" fillId="2" borderId="18" xfId="0" applyFont="1" applyFill="1" applyBorder="1" applyAlignment="1">
      <alignment horizontal="center" vertical="center" wrapText="1"/>
    </xf>
    <xf numFmtId="0" fontId="48" fillId="2" borderId="18" xfId="0" applyFont="1" applyFill="1" applyBorder="1" applyAlignment="1">
      <alignment horizontal="center" vertical="center"/>
    </xf>
    <xf numFmtId="0" fontId="48" fillId="0" borderId="18" xfId="0" applyFont="1" applyFill="1" applyBorder="1" applyAlignment="1">
      <alignment horizontal="center" vertical="center" wrapText="1"/>
    </xf>
    <xf numFmtId="0" fontId="49" fillId="2" borderId="18" xfId="0" applyFont="1" applyFill="1" applyBorder="1" applyAlignment="1">
      <alignment horizontal="center" vertical="center" wrapText="1"/>
    </xf>
    <xf numFmtId="0" fontId="48" fillId="2" borderId="25" xfId="0" applyFont="1" applyFill="1" applyBorder="1" applyAlignment="1">
      <alignment horizontal="center" vertical="center" wrapText="1"/>
    </xf>
    <xf numFmtId="0" fontId="48" fillId="2" borderId="25" xfId="0" applyFont="1" applyFill="1" applyBorder="1" applyAlignment="1">
      <alignment horizontal="center" vertical="center"/>
    </xf>
    <xf numFmtId="0" fontId="48" fillId="2" borderId="21" xfId="0" applyFont="1" applyFill="1" applyBorder="1" applyAlignment="1">
      <alignment horizontal="center" vertical="center" wrapText="1"/>
    </xf>
    <xf numFmtId="0" fontId="48" fillId="2" borderId="28" xfId="0" applyFont="1" applyFill="1" applyBorder="1" applyAlignment="1">
      <alignment horizontal="center" vertical="center" wrapText="1"/>
    </xf>
    <xf numFmtId="0" fontId="48" fillId="0" borderId="28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0" fontId="49" fillId="2" borderId="28" xfId="0" applyFont="1" applyFill="1" applyBorder="1" applyAlignment="1">
      <alignment horizontal="center" vertical="center" wrapText="1"/>
    </xf>
    <xf numFmtId="0" fontId="48" fillId="2" borderId="24" xfId="0" applyFont="1" applyFill="1" applyBorder="1" applyAlignment="1">
      <alignment horizontal="center" vertical="center" wrapText="1"/>
    </xf>
    <xf numFmtId="0" fontId="40" fillId="6" borderId="4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top" wrapText="1"/>
    </xf>
    <xf numFmtId="0" fontId="9" fillId="6" borderId="1" xfId="0" applyFont="1" applyFill="1" applyBorder="1" applyAlignment="1">
      <alignment horizontal="center" vertical="top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50" fillId="4" borderId="1" xfId="0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 vertical="center"/>
    </xf>
    <xf numFmtId="0" fontId="35" fillId="3" borderId="13" xfId="0" applyFont="1" applyFill="1" applyBorder="1" applyAlignment="1">
      <alignment horizontal="center" vertical="center"/>
    </xf>
    <xf numFmtId="0" fontId="35" fillId="3" borderId="14" xfId="0" applyFont="1" applyFill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 wrapText="1"/>
    </xf>
    <xf numFmtId="0" fontId="40" fillId="6" borderId="8" xfId="0" applyFont="1" applyFill="1" applyBorder="1" applyAlignment="1">
      <alignment horizontal="center" vertical="center" wrapText="1"/>
    </xf>
    <xf numFmtId="0" fontId="40" fillId="6" borderId="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top"/>
    </xf>
    <xf numFmtId="0" fontId="36" fillId="2" borderId="20" xfId="0" applyFont="1" applyFill="1" applyBorder="1" applyAlignment="1">
      <alignment horizontal="left" vertical="top"/>
    </xf>
    <xf numFmtId="0" fontId="42" fillId="2" borderId="22" xfId="0" applyFont="1" applyFill="1" applyBorder="1" applyAlignment="1">
      <alignment horizontal="center" vertical="center" wrapText="1"/>
    </xf>
    <xf numFmtId="0" fontId="42" fillId="2" borderId="19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/>
    </xf>
    <xf numFmtId="0" fontId="40" fillId="6" borderId="2" xfId="0" applyFont="1" applyFill="1" applyBorder="1" applyAlignment="1">
      <alignment horizontal="center" vertical="center"/>
    </xf>
    <xf numFmtId="0" fontId="40" fillId="6" borderId="8" xfId="0" applyFont="1" applyFill="1" applyBorder="1" applyAlignment="1">
      <alignment horizontal="center" vertical="center"/>
    </xf>
    <xf numFmtId="0" fontId="40" fillId="6" borderId="16" xfId="0" applyFont="1" applyFill="1" applyBorder="1" applyAlignment="1">
      <alignment horizontal="center" vertical="center"/>
    </xf>
    <xf numFmtId="0" fontId="40" fillId="6" borderId="10" xfId="0" applyFont="1" applyFill="1" applyBorder="1" applyAlignment="1">
      <alignment horizontal="center" vertical="center"/>
    </xf>
    <xf numFmtId="0" fontId="40" fillId="6" borderId="11" xfId="0" applyFont="1" applyFill="1" applyBorder="1" applyAlignment="1">
      <alignment horizontal="center" vertical="center"/>
    </xf>
    <xf numFmtId="0" fontId="40" fillId="6" borderId="15" xfId="0" applyFont="1" applyFill="1" applyBorder="1" applyAlignment="1">
      <alignment horizontal="center" vertical="center" wrapText="1"/>
    </xf>
    <xf numFmtId="0" fontId="40" fillId="6" borderId="6" xfId="0" applyFont="1" applyFill="1" applyBorder="1" applyAlignment="1">
      <alignment horizontal="center" vertical="center"/>
    </xf>
    <xf numFmtId="9" fontId="41" fillId="6" borderId="4" xfId="12" applyFont="1" applyFill="1" applyBorder="1" applyAlignment="1">
      <alignment horizontal="center" vertical="center" wrapText="1"/>
    </xf>
    <xf numFmtId="9" fontId="41" fillId="6" borderId="8" xfId="12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42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left" vertical="top"/>
    </xf>
    <xf numFmtId="0" fontId="33" fillId="2" borderId="0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" fillId="2" borderId="21" xfId="0" applyFont="1" applyFill="1" applyBorder="1" applyAlignment="1">
      <alignment horizontal="left" vertical="top" wrapText="1"/>
    </xf>
    <xf numFmtId="0" fontId="36" fillId="2" borderId="20" xfId="0" applyFont="1" applyFill="1" applyBorder="1" applyAlignment="1">
      <alignment horizontal="left" vertical="top" wrapText="1"/>
    </xf>
    <xf numFmtId="0" fontId="36" fillId="2" borderId="24" xfId="0" applyFont="1" applyFill="1" applyBorder="1" applyAlignment="1">
      <alignment horizontal="left" vertical="top" wrapText="1"/>
    </xf>
    <xf numFmtId="0" fontId="42" fillId="2" borderId="25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top" wrapText="1"/>
    </xf>
    <xf numFmtId="0" fontId="18" fillId="2" borderId="0" xfId="0" applyFont="1" applyFill="1" applyAlignment="1">
      <alignment horizontal="left" vertical="top"/>
    </xf>
    <xf numFmtId="0" fontId="45" fillId="6" borderId="4" xfId="0" applyFont="1" applyFill="1" applyBorder="1" applyAlignment="1">
      <alignment horizontal="center" vertical="center" wrapText="1"/>
    </xf>
    <xf numFmtId="0" fontId="45" fillId="6" borderId="3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9" fillId="6" borderId="2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left" vertical="top" wrapText="1"/>
    </xf>
    <xf numFmtId="0" fontId="9" fillId="6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wrapText="1"/>
    </xf>
    <xf numFmtId="0" fontId="22" fillId="2" borderId="0" xfId="0" applyFont="1" applyFill="1" applyAlignment="1">
      <alignment horizontal="left"/>
    </xf>
    <xf numFmtId="0" fontId="27" fillId="2" borderId="0" xfId="0" applyFont="1" applyFill="1" applyAlignment="1">
      <alignment horizontal="center"/>
    </xf>
    <xf numFmtId="0" fontId="9" fillId="6" borderId="1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center" vertical="center"/>
    </xf>
    <xf numFmtId="0" fontId="26" fillId="3" borderId="13" xfId="0" applyFont="1" applyFill="1" applyBorder="1" applyAlignment="1">
      <alignment horizontal="center" vertical="center"/>
    </xf>
    <xf numFmtId="0" fontId="26" fillId="3" borderId="1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7" xfId="0" applyFont="1" applyBorder="1" applyAlignment="1">
      <alignment horizontal="center"/>
    </xf>
    <xf numFmtId="0" fontId="21" fillId="2" borderId="7" xfId="0" applyFont="1" applyFill="1" applyBorder="1" applyAlignment="1">
      <alignment horizontal="left" vertical="center" wrapText="1"/>
    </xf>
    <xf numFmtId="0" fontId="28" fillId="2" borderId="7" xfId="0" applyFont="1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center" vertical="center"/>
    </xf>
  </cellXfs>
  <cellStyles count="13">
    <cellStyle name="0,0_x000d__x000a_NA_x000d__x000a_" xfId="4"/>
    <cellStyle name="0,0_x000d__x000a_NA_x000d__x000a_ 2" xfId="5"/>
    <cellStyle name="Normal_PP2000-2" xfId="6"/>
    <cellStyle name="TableStyleLight1" xfId="7"/>
    <cellStyle name="Гиперссылка" xfId="1" builtinId="8"/>
    <cellStyle name="Гиперссылка 2" xfId="11"/>
    <cellStyle name="Обычный" xfId="0" builtinId="0"/>
    <cellStyle name="Обычный 2" xfId="2"/>
    <cellStyle name="Обычный 2 2" xfId="10"/>
    <cellStyle name="Обычный 3" xfId="8"/>
    <cellStyle name="Обычный 4" xfId="3"/>
    <cellStyle name="Обычный 9" xfId="9"/>
    <cellStyle name="Процентный" xfId="12" builtinId="5"/>
  </cellStyles>
  <dxfs count="0"/>
  <tableStyles count="0" defaultTableStyle="TableStyleMedium9" defaultPivotStyle="PivotStyleLight16"/>
  <colors>
    <mruColors>
      <color rgb="FFB6ECB6"/>
      <color rgb="FF77DB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18.jpeg"/><Relationship Id="rId7" Type="http://schemas.openxmlformats.org/officeDocument/2006/relationships/image" Target="../media/image11.png"/><Relationship Id="rId2" Type="http://schemas.openxmlformats.org/officeDocument/2006/relationships/image" Target="../media/image17.jpeg"/><Relationship Id="rId1" Type="http://schemas.openxmlformats.org/officeDocument/2006/relationships/image" Target="../media/image4.jpeg"/><Relationship Id="rId6" Type="http://schemas.openxmlformats.org/officeDocument/2006/relationships/image" Target="../media/image10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13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9" Type="http://schemas.openxmlformats.org/officeDocument/2006/relationships/image" Target="../media/image59.jpeg"/><Relationship Id="rId21" Type="http://schemas.openxmlformats.org/officeDocument/2006/relationships/image" Target="../media/image41.jpeg"/><Relationship Id="rId34" Type="http://schemas.openxmlformats.org/officeDocument/2006/relationships/image" Target="../media/image54.png"/><Relationship Id="rId42" Type="http://schemas.openxmlformats.org/officeDocument/2006/relationships/image" Target="../media/image62.jpg"/><Relationship Id="rId47" Type="http://schemas.openxmlformats.org/officeDocument/2006/relationships/image" Target="../media/image67.jpeg"/><Relationship Id="rId50" Type="http://schemas.openxmlformats.org/officeDocument/2006/relationships/image" Target="../media/image70.jpeg"/><Relationship Id="rId55" Type="http://schemas.openxmlformats.org/officeDocument/2006/relationships/image" Target="../media/image13.jp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9" Type="http://schemas.openxmlformats.org/officeDocument/2006/relationships/image" Target="../media/image49.jpeg"/><Relationship Id="rId11" Type="http://schemas.openxmlformats.org/officeDocument/2006/relationships/image" Target="../media/image31.jpeg"/><Relationship Id="rId24" Type="http://schemas.openxmlformats.org/officeDocument/2006/relationships/image" Target="../media/image44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40" Type="http://schemas.openxmlformats.org/officeDocument/2006/relationships/image" Target="../media/image60.jpeg"/><Relationship Id="rId45" Type="http://schemas.openxmlformats.org/officeDocument/2006/relationships/image" Target="../media/image65.jpeg"/><Relationship Id="rId53" Type="http://schemas.openxmlformats.org/officeDocument/2006/relationships/image" Target="../media/image11.png"/><Relationship Id="rId5" Type="http://schemas.openxmlformats.org/officeDocument/2006/relationships/image" Target="../media/image25.jpeg"/><Relationship Id="rId19" Type="http://schemas.openxmlformats.org/officeDocument/2006/relationships/image" Target="../media/image39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Relationship Id="rId35" Type="http://schemas.openxmlformats.org/officeDocument/2006/relationships/image" Target="../media/image55.png"/><Relationship Id="rId43" Type="http://schemas.openxmlformats.org/officeDocument/2006/relationships/image" Target="../media/image63.jpg"/><Relationship Id="rId48" Type="http://schemas.openxmlformats.org/officeDocument/2006/relationships/image" Target="../media/image68.jpeg"/><Relationship Id="rId56" Type="http://schemas.openxmlformats.org/officeDocument/2006/relationships/image" Target="../media/image72.png"/><Relationship Id="rId8" Type="http://schemas.openxmlformats.org/officeDocument/2006/relationships/image" Target="../media/image28.jpeg"/><Relationship Id="rId51" Type="http://schemas.openxmlformats.org/officeDocument/2006/relationships/image" Target="../media/image71.jpg"/><Relationship Id="rId3" Type="http://schemas.openxmlformats.org/officeDocument/2006/relationships/image" Target="../media/image23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3.png"/><Relationship Id="rId38" Type="http://schemas.openxmlformats.org/officeDocument/2006/relationships/image" Target="../media/image58.jpeg"/><Relationship Id="rId46" Type="http://schemas.openxmlformats.org/officeDocument/2006/relationships/image" Target="../media/image66.jpeg"/><Relationship Id="rId20" Type="http://schemas.openxmlformats.org/officeDocument/2006/relationships/image" Target="../media/image40.jpeg"/><Relationship Id="rId41" Type="http://schemas.openxmlformats.org/officeDocument/2006/relationships/image" Target="../media/image61.jpg"/><Relationship Id="rId54" Type="http://schemas.openxmlformats.org/officeDocument/2006/relationships/image" Target="../media/image12.jpeg"/><Relationship Id="rId1" Type="http://schemas.openxmlformats.org/officeDocument/2006/relationships/image" Target="../media/image4.jpeg"/><Relationship Id="rId6" Type="http://schemas.openxmlformats.org/officeDocument/2006/relationships/image" Target="../media/image26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jpeg"/><Relationship Id="rId36" Type="http://schemas.openxmlformats.org/officeDocument/2006/relationships/image" Target="../media/image56.png"/><Relationship Id="rId49" Type="http://schemas.openxmlformats.org/officeDocument/2006/relationships/image" Target="../media/image69.jpeg"/><Relationship Id="rId57" Type="http://schemas.openxmlformats.org/officeDocument/2006/relationships/image" Target="../media/image73.png"/><Relationship Id="rId10" Type="http://schemas.openxmlformats.org/officeDocument/2006/relationships/image" Target="../media/image30.jpeg"/><Relationship Id="rId31" Type="http://schemas.openxmlformats.org/officeDocument/2006/relationships/image" Target="../media/image51.jpeg"/><Relationship Id="rId44" Type="http://schemas.openxmlformats.org/officeDocument/2006/relationships/image" Target="../media/image64.jpg"/><Relationship Id="rId52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114782</xdr:colOff>
      <xdr:row>21</xdr:row>
      <xdr:rowOff>350183</xdr:rowOff>
    </xdr:from>
    <xdr:to>
      <xdr:col>0</xdr:col>
      <xdr:colOff>4366294</xdr:colOff>
      <xdr:row>22</xdr:row>
      <xdr:rowOff>715573</xdr:rowOff>
    </xdr:to>
    <xdr:pic>
      <xdr:nvPicPr>
        <xdr:cNvPr id="12724" name="Рисунок 8" descr="1-тайловый сжатый.jpg">
          <a:extLst>
            <a:ext uri="{FF2B5EF4-FFF2-40B4-BE49-F238E27FC236}">
              <a16:creationId xmlns:a16="http://schemas.microsoft.com/office/drawing/2014/main" id="{00000000-0008-0000-0000-0000B4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82" y="13508290"/>
          <a:ext cx="4251512" cy="1658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4370293</xdr:colOff>
      <xdr:row>21</xdr:row>
      <xdr:rowOff>123265</xdr:rowOff>
    </xdr:from>
    <xdr:to>
      <xdr:col>0</xdr:col>
      <xdr:colOff>8202707</xdr:colOff>
      <xdr:row>22</xdr:row>
      <xdr:rowOff>1175015</xdr:rowOff>
    </xdr:to>
    <xdr:pic>
      <xdr:nvPicPr>
        <xdr:cNvPr id="11" name="Рисунок 10" descr="KatalogQueen-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46250" t="75709" r="6250" b="4217"/>
        <a:stretch>
          <a:fillRect/>
        </a:stretch>
      </xdr:blipFill>
      <xdr:spPr>
        <a:xfrm>
          <a:off x="4975411" y="9244853"/>
          <a:ext cx="3832414" cy="2353235"/>
        </a:xfrm>
        <a:prstGeom prst="rect">
          <a:avLst/>
        </a:prstGeom>
      </xdr:spPr>
    </xdr:pic>
    <xdr:clientData/>
  </xdr:twoCellAnchor>
  <xdr:twoCellAnchor editAs="oneCell">
    <xdr:from>
      <xdr:col>0</xdr:col>
      <xdr:colOff>4803321</xdr:colOff>
      <xdr:row>23</xdr:row>
      <xdr:rowOff>62752</xdr:rowOff>
    </xdr:from>
    <xdr:to>
      <xdr:col>0</xdr:col>
      <xdr:colOff>8157882</xdr:colOff>
      <xdr:row>24</xdr:row>
      <xdr:rowOff>1241573</xdr:rowOff>
    </xdr:to>
    <xdr:pic>
      <xdr:nvPicPr>
        <xdr:cNvPr id="13" name="Рисунок 12" descr="KatalogQueen-4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46333" t="57355" r="11375" b="23374"/>
        <a:stretch>
          <a:fillRect/>
        </a:stretch>
      </xdr:blipFill>
      <xdr:spPr>
        <a:xfrm>
          <a:off x="4803321" y="15779002"/>
          <a:ext cx="3354561" cy="2212964"/>
        </a:xfrm>
        <a:prstGeom prst="rect">
          <a:avLst/>
        </a:prstGeom>
      </xdr:spPr>
    </xdr:pic>
    <xdr:clientData/>
  </xdr:twoCellAnchor>
  <xdr:twoCellAnchor editAs="oneCell">
    <xdr:from>
      <xdr:col>0</xdr:col>
      <xdr:colOff>4678454</xdr:colOff>
      <xdr:row>25</xdr:row>
      <xdr:rowOff>57869</xdr:rowOff>
    </xdr:from>
    <xdr:to>
      <xdr:col>0</xdr:col>
      <xdr:colOff>8410013</xdr:colOff>
      <xdr:row>26</xdr:row>
      <xdr:rowOff>1334310</xdr:rowOff>
    </xdr:to>
    <xdr:pic>
      <xdr:nvPicPr>
        <xdr:cNvPr id="12" name="Рисунок 11" descr="KatalogQueen-4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458" t="57355" r="53750" b="4934"/>
        <a:stretch>
          <a:fillRect/>
        </a:stretch>
      </xdr:blipFill>
      <xdr:spPr>
        <a:xfrm rot="5400000">
          <a:off x="5184835" y="17689809"/>
          <a:ext cx="2718798" cy="3731559"/>
        </a:xfrm>
        <a:prstGeom prst="rect">
          <a:avLst/>
        </a:prstGeom>
      </xdr:spPr>
    </xdr:pic>
    <xdr:clientData/>
  </xdr:twoCellAnchor>
  <xdr:twoCellAnchor>
    <xdr:from>
      <xdr:col>0</xdr:col>
      <xdr:colOff>2558144</xdr:colOff>
      <xdr:row>30</xdr:row>
      <xdr:rowOff>801</xdr:rowOff>
    </xdr:from>
    <xdr:to>
      <xdr:col>5</xdr:col>
      <xdr:colOff>660348</xdr:colOff>
      <xdr:row>34</xdr:row>
      <xdr:rowOff>149679</xdr:rowOff>
    </xdr:to>
    <xdr:pic>
      <xdr:nvPicPr>
        <xdr:cNvPr id="12722" name="Picture 4" descr="blank_niz">
          <a:extLst>
            <a:ext uri="{FF2B5EF4-FFF2-40B4-BE49-F238E27FC236}">
              <a16:creationId xmlns:a16="http://schemas.microsoft.com/office/drawing/2014/main" id="{00000000-0008-0000-0000-0000B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58144" y="22044372"/>
          <a:ext cx="12362490" cy="883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70758</xdr:colOff>
      <xdr:row>23</xdr:row>
      <xdr:rowOff>334736</xdr:rowOff>
    </xdr:from>
    <xdr:to>
      <xdr:col>0</xdr:col>
      <xdr:colOff>4804683</xdr:colOff>
      <xdr:row>24</xdr:row>
      <xdr:rowOff>944336</xdr:rowOff>
    </xdr:to>
    <xdr:pic>
      <xdr:nvPicPr>
        <xdr:cNvPr id="12725" name="Рисунок 9" descr="3-тайловый сжатый.jpg">
          <a:extLst>
            <a:ext uri="{FF2B5EF4-FFF2-40B4-BE49-F238E27FC236}">
              <a16:creationId xmlns:a16="http://schemas.microsoft.com/office/drawing/2014/main" id="{00000000-0008-0000-0000-0000B5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758" y="16050986"/>
          <a:ext cx="4733925" cy="1643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108856</xdr:colOff>
      <xdr:row>25</xdr:row>
      <xdr:rowOff>395967</xdr:rowOff>
    </xdr:from>
    <xdr:to>
      <xdr:col>0</xdr:col>
      <xdr:colOff>4686299</xdr:colOff>
      <xdr:row>26</xdr:row>
      <xdr:rowOff>1178379</xdr:rowOff>
    </xdr:to>
    <xdr:pic>
      <xdr:nvPicPr>
        <xdr:cNvPr id="12726" name="Рисунок 10" descr="6-тайловый сжатый.jpg">
          <a:extLst>
            <a:ext uri="{FF2B5EF4-FFF2-40B4-BE49-F238E27FC236}">
              <a16:creationId xmlns:a16="http://schemas.microsoft.com/office/drawing/2014/main" id="{00000000-0008-0000-0000-0000B6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856" y="18547896"/>
          <a:ext cx="4577443" cy="222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4672052</xdr:colOff>
      <xdr:row>19</xdr:row>
      <xdr:rowOff>56029</xdr:rowOff>
    </xdr:from>
    <xdr:to>
      <xdr:col>0</xdr:col>
      <xdr:colOff>8627728</xdr:colOff>
      <xdr:row>20</xdr:row>
      <xdr:rowOff>888890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052" y="11091422"/>
          <a:ext cx="3955676" cy="1894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51229</xdr:rowOff>
    </xdr:from>
    <xdr:to>
      <xdr:col>0</xdr:col>
      <xdr:colOff>4612821</xdr:colOff>
      <xdr:row>20</xdr:row>
      <xdr:rowOff>1000116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6622"/>
          <a:ext cx="4612821" cy="2010244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5048249</xdr:colOff>
      <xdr:row>17</xdr:row>
      <xdr:rowOff>54428</xdr:rowOff>
    </xdr:from>
    <xdr:to>
      <xdr:col>0</xdr:col>
      <xdr:colOff>8658650</xdr:colOff>
      <xdr:row>18</xdr:row>
      <xdr:rowOff>983795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48249" y="9007928"/>
          <a:ext cx="3610401" cy="1986642"/>
        </a:xfrm>
        <a:prstGeom prst="rect">
          <a:avLst/>
        </a:prstGeom>
      </xdr:spPr>
    </xdr:pic>
    <xdr:clientData/>
  </xdr:twoCellAnchor>
  <xdr:twoCellAnchor>
    <xdr:from>
      <xdr:col>0</xdr:col>
      <xdr:colOff>204107</xdr:colOff>
      <xdr:row>0</xdr:row>
      <xdr:rowOff>81642</xdr:rowOff>
    </xdr:from>
    <xdr:to>
      <xdr:col>5</xdr:col>
      <xdr:colOff>1183821</xdr:colOff>
      <xdr:row>10</xdr:row>
      <xdr:rowOff>213808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204107" y="81642"/>
          <a:ext cx="15251339" cy="4545416"/>
          <a:chOff x="217714" y="0"/>
          <a:chExt cx="14537377" cy="4530984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17714" y="0"/>
            <a:ext cx="14537377" cy="4387684"/>
            <a:chOff x="843642" y="0"/>
            <a:chExt cx="15035893" cy="4395106"/>
          </a:xfrm>
        </xdr:grpSpPr>
        <xdr:pic>
          <xdr:nvPicPr>
            <xdr:cNvPr id="5" name="Рисунок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086854" y="0"/>
              <a:ext cx="14792681" cy="3178991"/>
            </a:xfrm>
            <a:prstGeom prst="rect">
              <a:avLst/>
            </a:prstGeom>
          </xdr:spPr>
        </xdr:pic>
        <xdr:pic>
          <xdr:nvPicPr>
            <xdr:cNvPr id="6" name="Рисунок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843642" y="2561302"/>
              <a:ext cx="9481797" cy="1833804"/>
            </a:xfrm>
            <a:prstGeom prst="rect">
              <a:avLst/>
            </a:prstGeom>
          </xdr:spPr>
        </xdr:pic>
        <xdr:pic>
          <xdr:nvPicPr>
            <xdr:cNvPr id="21" name="Рисунок 20" descr="basf-se-logo.jpg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/>
          </xdr:nvPicPr>
          <xdr:blipFill>
            <a:blip xmlns:r="http://schemas.openxmlformats.org/officeDocument/2006/relationships" r:embed="rId12" cstate="print"/>
            <a:stretch>
              <a:fillRect/>
            </a:stretch>
          </xdr:blipFill>
          <xdr:spPr>
            <a:xfrm>
              <a:off x="11740760" y="3030882"/>
              <a:ext cx="2696419" cy="1146509"/>
            </a:xfrm>
            <a:prstGeom prst="rect">
              <a:avLst/>
            </a:prstGeom>
          </xdr:spPr>
        </xdr:pic>
      </xdr:grpSp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364" y="2590041"/>
            <a:ext cx="9369136" cy="194094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176893</xdr:colOff>
      <xdr:row>15</xdr:row>
      <xdr:rowOff>190500</xdr:rowOff>
    </xdr:from>
    <xdr:to>
      <xdr:col>0</xdr:col>
      <xdr:colOff>4816929</xdr:colOff>
      <xdr:row>16</xdr:row>
      <xdr:rowOff>1020536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6" t="2152" r="2865" b="7781"/>
        <a:stretch/>
      </xdr:blipFill>
      <xdr:spPr>
        <a:xfrm>
          <a:off x="176893" y="6898821"/>
          <a:ext cx="4640036" cy="1959428"/>
        </a:xfrm>
        <a:prstGeom prst="rect">
          <a:avLst/>
        </a:prstGeom>
      </xdr:spPr>
    </xdr:pic>
    <xdr:clientData/>
  </xdr:twoCellAnchor>
  <xdr:twoCellAnchor editAs="oneCell">
    <xdr:from>
      <xdr:col>0</xdr:col>
      <xdr:colOff>4968512</xdr:colOff>
      <xdr:row>15</xdr:row>
      <xdr:rowOff>389405</xdr:rowOff>
    </xdr:from>
    <xdr:to>
      <xdr:col>0</xdr:col>
      <xdr:colOff>8696113</xdr:colOff>
      <xdr:row>16</xdr:row>
      <xdr:rowOff>889268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68512" y="6975262"/>
          <a:ext cx="3727601" cy="1629255"/>
        </a:xfrm>
        <a:prstGeom prst="rect">
          <a:avLst/>
        </a:prstGeom>
      </xdr:spPr>
    </xdr:pic>
    <xdr:clientData/>
  </xdr:twoCellAnchor>
  <xdr:twoCellAnchor editAs="oneCell">
    <xdr:from>
      <xdr:col>0</xdr:col>
      <xdr:colOff>168889</xdr:colOff>
      <xdr:row>17</xdr:row>
      <xdr:rowOff>79925</xdr:rowOff>
    </xdr:from>
    <xdr:to>
      <xdr:col>0</xdr:col>
      <xdr:colOff>4763300</xdr:colOff>
      <xdr:row>18</xdr:row>
      <xdr:rowOff>1031349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89" y="9033425"/>
          <a:ext cx="4594411" cy="199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2658754</xdr:colOff>
      <xdr:row>20</xdr:row>
      <xdr:rowOff>83245</xdr:rowOff>
    </xdr:from>
    <xdr:to>
      <xdr:col>5</xdr:col>
      <xdr:colOff>1211035</xdr:colOff>
      <xdr:row>25</xdr:row>
      <xdr:rowOff>40821</xdr:rowOff>
    </xdr:to>
    <xdr:pic>
      <xdr:nvPicPr>
        <xdr:cNvPr id="5" name="Picture 4" descr="blank_niz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71075" y="14642888"/>
          <a:ext cx="11696781" cy="89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3291549</xdr:colOff>
      <xdr:row>15</xdr:row>
      <xdr:rowOff>2033867</xdr:rowOff>
    </xdr:from>
    <xdr:to>
      <xdr:col>1</xdr:col>
      <xdr:colOff>8129868</xdr:colOff>
      <xdr:row>15</xdr:row>
      <xdr:rowOff>2728816</xdr:rowOff>
    </xdr:to>
    <xdr:pic>
      <xdr:nvPicPr>
        <xdr:cNvPr id="17" name="Рисунок 24" descr="профнастил-1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-5605"/>
        <a:stretch>
          <a:fillRect/>
        </a:stretch>
      </xdr:blipFill>
      <xdr:spPr bwMode="auto">
        <a:xfrm>
          <a:off x="3903870" y="8483653"/>
          <a:ext cx="4838319" cy="694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3252108</xdr:colOff>
      <xdr:row>16</xdr:row>
      <xdr:rowOff>2149927</xdr:rowOff>
    </xdr:from>
    <xdr:to>
      <xdr:col>1</xdr:col>
      <xdr:colOff>8150680</xdr:colOff>
      <xdr:row>16</xdr:row>
      <xdr:rowOff>2857499</xdr:rowOff>
    </xdr:to>
    <xdr:pic>
      <xdr:nvPicPr>
        <xdr:cNvPr id="19" name="Рисунок 9" descr="профнастил-18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b="35468"/>
        <a:stretch>
          <a:fillRect/>
        </a:stretch>
      </xdr:blipFill>
      <xdr:spPr bwMode="auto">
        <a:xfrm>
          <a:off x="3864429" y="11389177"/>
          <a:ext cx="4898572" cy="707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93651</xdr:colOff>
      <xdr:row>14</xdr:row>
      <xdr:rowOff>44024</xdr:rowOff>
    </xdr:from>
    <xdr:to>
      <xdr:col>1</xdr:col>
      <xdr:colOff>5938381</xdr:colOff>
      <xdr:row>16</xdr:row>
      <xdr:rowOff>32016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1915">
          <a:off x="698769" y="6296906"/>
          <a:ext cx="5844730" cy="3075214"/>
        </a:xfrm>
        <a:prstGeom prst="rect">
          <a:avLst/>
        </a:prstGeom>
      </xdr:spPr>
    </xdr:pic>
    <xdr:clientData/>
  </xdr:twoCellAnchor>
  <xdr:twoCellAnchor editAs="oneCell">
    <xdr:from>
      <xdr:col>0</xdr:col>
      <xdr:colOff>606876</xdr:colOff>
      <xdr:row>16</xdr:row>
      <xdr:rowOff>46264</xdr:rowOff>
    </xdr:from>
    <xdr:to>
      <xdr:col>1</xdr:col>
      <xdr:colOff>6920592</xdr:colOff>
      <xdr:row>16</xdr:row>
      <xdr:rowOff>2906626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876" y="9285514"/>
          <a:ext cx="6926037" cy="2860362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0</xdr:row>
      <xdr:rowOff>0</xdr:rowOff>
    </xdr:from>
    <xdr:to>
      <xdr:col>6</xdr:col>
      <xdr:colOff>966108</xdr:colOff>
      <xdr:row>11</xdr:row>
      <xdr:rowOff>111124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333375" y="0"/>
          <a:ext cx="16253733" cy="4968874"/>
          <a:chOff x="333375" y="0"/>
          <a:chExt cx="14720661" cy="5016499"/>
        </a:xfrm>
      </xdr:grpSpPr>
      <xdr:grpSp>
        <xdr:nvGrpSpPr>
          <xdr:cNvPr id="2" name="Группа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GrpSpPr/>
        </xdr:nvGrpSpPr>
        <xdr:grpSpPr>
          <a:xfrm>
            <a:off x="462642" y="0"/>
            <a:ext cx="14591394" cy="4905375"/>
            <a:chOff x="462642" y="0"/>
            <a:chExt cx="14600465" cy="4490358"/>
          </a:xfrm>
        </xdr:grpSpPr>
        <xdr:pic>
          <xdr:nvPicPr>
            <xdr:cNvPr id="20" name="Рисунок 19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11799" y="0"/>
              <a:ext cx="14351308" cy="3023248"/>
            </a:xfrm>
            <a:prstGeom prst="rect">
              <a:avLst/>
            </a:prstGeom>
          </xdr:spPr>
        </xdr:pic>
        <xdr:pic>
          <xdr:nvPicPr>
            <xdr:cNvPr id="21" name="Рисунок 20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62642" y="2571752"/>
              <a:ext cx="9198887" cy="1918606"/>
            </a:xfrm>
            <a:prstGeom prst="rect">
              <a:avLst/>
            </a:prstGeom>
          </xdr:spPr>
        </xdr:pic>
        <xdr:pic>
          <xdr:nvPicPr>
            <xdr:cNvPr id="22" name="Рисунок 21" descr="basf-se-logo.jpg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11215781" y="3067837"/>
              <a:ext cx="2309718" cy="1014306"/>
            </a:xfrm>
            <a:prstGeom prst="rect">
              <a:avLst/>
            </a:prstGeom>
          </xdr:spPr>
        </xdr:pic>
      </xdr:grpSp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3375" y="2809874"/>
            <a:ext cx="10651608" cy="220662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857810</xdr:colOff>
      <xdr:row>49</xdr:row>
      <xdr:rowOff>364192</xdr:rowOff>
    </xdr:from>
    <xdr:to>
      <xdr:col>7</xdr:col>
      <xdr:colOff>659657</xdr:colOff>
      <xdr:row>49</xdr:row>
      <xdr:rowOff>1160318</xdr:rowOff>
    </xdr:to>
    <xdr:pic>
      <xdr:nvPicPr>
        <xdr:cNvPr id="14926" name="Picture 4" descr="blank_niz">
          <a:extLst>
            <a:ext uri="{FF2B5EF4-FFF2-40B4-BE49-F238E27FC236}">
              <a16:creationId xmlns:a16="http://schemas.microsoft.com/office/drawing/2014/main" id="{00000000-0008-0000-0200-00004E3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3310" y="63038692"/>
          <a:ext cx="10712302" cy="796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</xdr:row>
      <xdr:rowOff>133350</xdr:rowOff>
    </xdr:from>
    <xdr:to>
      <xdr:col>2</xdr:col>
      <xdr:colOff>2371725</xdr:colOff>
      <xdr:row>16</xdr:row>
      <xdr:rowOff>1752600</xdr:rowOff>
    </xdr:to>
    <xdr:pic>
      <xdr:nvPicPr>
        <xdr:cNvPr id="14930" name="Рисунок 23" descr="конек треугольный малая сжатый.jpg">
          <a:extLst>
            <a:ext uri="{FF2B5EF4-FFF2-40B4-BE49-F238E27FC236}">
              <a16:creationId xmlns:a16="http://schemas.microsoft.com/office/drawing/2014/main" id="{00000000-0008-0000-0200-000052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5" y="5953125"/>
          <a:ext cx="2162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17</xdr:row>
      <xdr:rowOff>171450</xdr:rowOff>
    </xdr:from>
    <xdr:to>
      <xdr:col>2</xdr:col>
      <xdr:colOff>2305050</xdr:colOff>
      <xdr:row>17</xdr:row>
      <xdr:rowOff>1314450</xdr:rowOff>
    </xdr:to>
    <xdr:pic>
      <xdr:nvPicPr>
        <xdr:cNvPr id="14931" name="Рисунок 24" descr="Заглушка конька треугольного сжатый.jpg">
          <a:extLst>
            <a:ext uri="{FF2B5EF4-FFF2-40B4-BE49-F238E27FC236}">
              <a16:creationId xmlns:a16="http://schemas.microsoft.com/office/drawing/2014/main" id="{00000000-0008-0000-0200-000053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62150" y="7924800"/>
          <a:ext cx="20859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</xdr:row>
      <xdr:rowOff>57150</xdr:rowOff>
    </xdr:from>
    <xdr:to>
      <xdr:col>2</xdr:col>
      <xdr:colOff>2486025</xdr:colOff>
      <xdr:row>18</xdr:row>
      <xdr:rowOff>1695450</xdr:rowOff>
    </xdr:to>
    <xdr:pic>
      <xdr:nvPicPr>
        <xdr:cNvPr id="14932" name="Рисунок 23" descr="конек треугольный большая сжатый.jpg">
          <a:extLst>
            <a:ext uri="{FF2B5EF4-FFF2-40B4-BE49-F238E27FC236}">
              <a16:creationId xmlns:a16="http://schemas.microsoft.com/office/drawing/2014/main" id="{00000000-0008-0000-0200-000054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57375" y="9277350"/>
          <a:ext cx="23717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76200</xdr:rowOff>
    </xdr:from>
    <xdr:to>
      <xdr:col>2</xdr:col>
      <xdr:colOff>2276475</xdr:colOff>
      <xdr:row>19</xdr:row>
      <xdr:rowOff>1209675</xdr:rowOff>
    </xdr:to>
    <xdr:pic>
      <xdr:nvPicPr>
        <xdr:cNvPr id="14933" name="Рисунок 24" descr="Заглушка конька треугольного сжатый.jpg">
          <a:extLst>
            <a:ext uri="{FF2B5EF4-FFF2-40B4-BE49-F238E27FC236}">
              <a16:creationId xmlns:a16="http://schemas.microsoft.com/office/drawing/2014/main" id="{00000000-0008-0000-0200-000055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33575" y="11096625"/>
          <a:ext cx="2085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20</xdr:row>
      <xdr:rowOff>228600</xdr:rowOff>
    </xdr:from>
    <xdr:to>
      <xdr:col>2</xdr:col>
      <xdr:colOff>2514600</xdr:colOff>
      <xdr:row>20</xdr:row>
      <xdr:rowOff>1485900</xdr:rowOff>
    </xdr:to>
    <xdr:pic>
      <xdr:nvPicPr>
        <xdr:cNvPr id="14934" name="Рисунок 25" descr="конек круглый сжатый.jpg">
          <a:extLst>
            <a:ext uri="{FF2B5EF4-FFF2-40B4-BE49-F238E27FC236}">
              <a16:creationId xmlns:a16="http://schemas.microsoft.com/office/drawing/2014/main" id="{00000000-0008-0000-0200-000056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12611100"/>
          <a:ext cx="2428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21</xdr:row>
      <xdr:rowOff>114300</xdr:rowOff>
    </xdr:from>
    <xdr:to>
      <xdr:col>2</xdr:col>
      <xdr:colOff>2466975</xdr:colOff>
      <xdr:row>21</xdr:row>
      <xdr:rowOff>1524000</xdr:rowOff>
    </xdr:to>
    <xdr:pic>
      <xdr:nvPicPr>
        <xdr:cNvPr id="14935" name="Рисунок 26" descr="заглушка круглая сжатый.jpg">
          <a:extLst>
            <a:ext uri="{FF2B5EF4-FFF2-40B4-BE49-F238E27FC236}">
              <a16:creationId xmlns:a16="http://schemas.microsoft.com/office/drawing/2014/main" id="{00000000-0008-0000-0200-000057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52625" y="14058900"/>
          <a:ext cx="22574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22</xdr:row>
      <xdr:rowOff>66675</xdr:rowOff>
    </xdr:from>
    <xdr:to>
      <xdr:col>2</xdr:col>
      <xdr:colOff>2352675</xdr:colOff>
      <xdr:row>22</xdr:row>
      <xdr:rowOff>1600200</xdr:rowOff>
    </xdr:to>
    <xdr:pic>
      <xdr:nvPicPr>
        <xdr:cNvPr id="14936" name="Рисунок 27" descr="Планка ендовы глубокой сжатый.jpg">
          <a:extLst>
            <a:ext uri="{FF2B5EF4-FFF2-40B4-BE49-F238E27FC236}">
              <a16:creationId xmlns:a16="http://schemas.microsoft.com/office/drawing/2014/main" id="{00000000-0008-0000-0200-000058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95475" y="15573375"/>
          <a:ext cx="22002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</xdr:row>
      <xdr:rowOff>152401</xdr:rowOff>
    </xdr:from>
    <xdr:to>
      <xdr:col>2</xdr:col>
      <xdr:colOff>2286000</xdr:colOff>
      <xdr:row>23</xdr:row>
      <xdr:rowOff>1661329</xdr:rowOff>
    </xdr:to>
    <xdr:pic>
      <xdr:nvPicPr>
        <xdr:cNvPr id="14937" name="Рисунок 28" descr="ендова декоративная сжатый.jpg">
          <a:extLst>
            <a:ext uri="{FF2B5EF4-FFF2-40B4-BE49-F238E27FC236}">
              <a16:creationId xmlns:a16="http://schemas.microsoft.com/office/drawing/2014/main" id="{00000000-0008-0000-0200-000059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87954" y="17841687"/>
          <a:ext cx="2276475" cy="1508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24</xdr:row>
      <xdr:rowOff>247650</xdr:rowOff>
    </xdr:from>
    <xdr:to>
      <xdr:col>2</xdr:col>
      <xdr:colOff>2552700</xdr:colOff>
      <xdr:row>24</xdr:row>
      <xdr:rowOff>1362075</xdr:rowOff>
    </xdr:to>
    <xdr:pic>
      <xdr:nvPicPr>
        <xdr:cNvPr id="14938" name="Рисунок 29" descr="карнизная большая сжатый.jpg">
          <a:extLst>
            <a:ext uri="{FF2B5EF4-FFF2-40B4-BE49-F238E27FC236}">
              <a16:creationId xmlns:a16="http://schemas.microsoft.com/office/drawing/2014/main" id="{00000000-0008-0000-0200-00005A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0225" y="19288125"/>
          <a:ext cx="2495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</xdr:row>
      <xdr:rowOff>171450</xdr:rowOff>
    </xdr:from>
    <xdr:to>
      <xdr:col>2</xdr:col>
      <xdr:colOff>2552700</xdr:colOff>
      <xdr:row>25</xdr:row>
      <xdr:rowOff>1257300</xdr:rowOff>
    </xdr:to>
    <xdr:pic>
      <xdr:nvPicPr>
        <xdr:cNvPr id="14939" name="Рисунок 30" descr="карнизная малая сжатый.jpg">
          <a:extLst>
            <a:ext uri="{FF2B5EF4-FFF2-40B4-BE49-F238E27FC236}">
              <a16:creationId xmlns:a16="http://schemas.microsoft.com/office/drawing/2014/main" id="{00000000-0008-0000-0200-00005B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62125" y="20945475"/>
          <a:ext cx="25336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26</xdr:row>
      <xdr:rowOff>180975</xdr:rowOff>
    </xdr:from>
    <xdr:to>
      <xdr:col>2</xdr:col>
      <xdr:colOff>2524125</xdr:colOff>
      <xdr:row>26</xdr:row>
      <xdr:rowOff>1676400</xdr:rowOff>
    </xdr:to>
    <xdr:pic>
      <xdr:nvPicPr>
        <xdr:cNvPr id="14940" name="Рисунок 31" descr="ветровая сжатый.jpg">
          <a:extLst>
            <a:ext uri="{FF2B5EF4-FFF2-40B4-BE49-F238E27FC236}">
              <a16:creationId xmlns:a16="http://schemas.microsoft.com/office/drawing/2014/main" id="{00000000-0008-0000-0200-00005C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22555200"/>
          <a:ext cx="24479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</xdr:row>
      <xdr:rowOff>295275</xdr:rowOff>
    </xdr:from>
    <xdr:to>
      <xdr:col>2</xdr:col>
      <xdr:colOff>2524125</xdr:colOff>
      <xdr:row>27</xdr:row>
      <xdr:rowOff>1276350</xdr:rowOff>
    </xdr:to>
    <xdr:pic>
      <xdr:nvPicPr>
        <xdr:cNvPr id="14941" name="Рисунок 32" descr="Фронтонная сжатый.jpg">
          <a:extLst>
            <a:ext uri="{FF2B5EF4-FFF2-40B4-BE49-F238E27FC236}">
              <a16:creationId xmlns:a16="http://schemas.microsoft.com/office/drawing/2014/main" id="{00000000-0008-0000-0200-00005D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09750" y="24526875"/>
          <a:ext cx="2457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33</xdr:row>
      <xdr:rowOff>361950</xdr:rowOff>
    </xdr:from>
    <xdr:to>
      <xdr:col>2</xdr:col>
      <xdr:colOff>2514600</xdr:colOff>
      <xdr:row>33</xdr:row>
      <xdr:rowOff>1333500</xdr:rowOff>
    </xdr:to>
    <xdr:pic>
      <xdr:nvPicPr>
        <xdr:cNvPr id="14942" name="Рисунок 33" descr="бокового примыкания сжатый.jpg">
          <a:extLst>
            <a:ext uri="{FF2B5EF4-FFF2-40B4-BE49-F238E27FC236}">
              <a16:creationId xmlns:a16="http://schemas.microsoft.com/office/drawing/2014/main" id="{00000000-0008-0000-0200-00005E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90700" y="26317575"/>
          <a:ext cx="2466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35</xdr:row>
      <xdr:rowOff>304800</xdr:rowOff>
    </xdr:from>
    <xdr:to>
      <xdr:col>2</xdr:col>
      <xdr:colOff>2562225</xdr:colOff>
      <xdr:row>35</xdr:row>
      <xdr:rowOff>1457325</xdr:rowOff>
    </xdr:to>
    <xdr:pic>
      <xdr:nvPicPr>
        <xdr:cNvPr id="14943" name="Рисунок 34" descr="бокового фартука сжатый.jpg">
          <a:extLst>
            <a:ext uri="{FF2B5EF4-FFF2-40B4-BE49-F238E27FC236}">
              <a16:creationId xmlns:a16="http://schemas.microsoft.com/office/drawing/2014/main" id="{00000000-0008-0000-0200-00005F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3830" t="15186" r="6891" b="24422"/>
        <a:stretch>
          <a:fillRect/>
        </a:stretch>
      </xdr:blipFill>
      <xdr:spPr bwMode="auto">
        <a:xfrm>
          <a:off x="1790700" y="27984450"/>
          <a:ext cx="2514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36</xdr:row>
      <xdr:rowOff>323850</xdr:rowOff>
    </xdr:from>
    <xdr:to>
      <xdr:col>2</xdr:col>
      <xdr:colOff>2543175</xdr:colOff>
      <xdr:row>36</xdr:row>
      <xdr:rowOff>1352550</xdr:rowOff>
    </xdr:to>
    <xdr:pic>
      <xdr:nvPicPr>
        <xdr:cNvPr id="14944" name="Рисунок 35" descr="Защиты сжатый.jpg">
          <a:extLst>
            <a:ext uri="{FF2B5EF4-FFF2-40B4-BE49-F238E27FC236}">
              <a16:creationId xmlns:a16="http://schemas.microsoft.com/office/drawing/2014/main" id="{00000000-0008-0000-0200-000060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8856" t="20485" r="7370" b="27763"/>
        <a:stretch>
          <a:fillRect/>
        </a:stretch>
      </xdr:blipFill>
      <xdr:spPr bwMode="auto">
        <a:xfrm>
          <a:off x="1781175" y="29727525"/>
          <a:ext cx="25050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1030943</xdr:colOff>
      <xdr:row>41</xdr:row>
      <xdr:rowOff>230840</xdr:rowOff>
    </xdr:from>
    <xdr:to>
      <xdr:col>2</xdr:col>
      <xdr:colOff>4199967</xdr:colOff>
      <xdr:row>41</xdr:row>
      <xdr:rowOff>1573015</xdr:rowOff>
    </xdr:to>
    <xdr:pic>
      <xdr:nvPicPr>
        <xdr:cNvPr id="14945" name="Рисунок 36" descr="пл лист сжатый.jpg">
          <a:extLst>
            <a:ext uri="{FF2B5EF4-FFF2-40B4-BE49-F238E27FC236}">
              <a16:creationId xmlns:a16="http://schemas.microsoft.com/office/drawing/2014/main" id="{00000000-0008-0000-0200-0000613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10972" y="50444399"/>
          <a:ext cx="3169024" cy="134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2705100</xdr:colOff>
      <xdr:row>16</xdr:row>
      <xdr:rowOff>266700</xdr:rowOff>
    </xdr:from>
    <xdr:to>
      <xdr:col>2</xdr:col>
      <xdr:colOff>4838700</xdr:colOff>
      <xdr:row>16</xdr:row>
      <xdr:rowOff>1775062</xdr:rowOff>
    </xdr:to>
    <xdr:pic>
      <xdr:nvPicPr>
        <xdr:cNvPr id="24" name="Рисунок 23" descr="Esk_1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457700" y="6324600"/>
          <a:ext cx="2133600" cy="1508362"/>
        </a:xfrm>
        <a:prstGeom prst="rect">
          <a:avLst/>
        </a:prstGeom>
      </xdr:spPr>
    </xdr:pic>
    <xdr:clientData/>
  </xdr:twoCellAnchor>
  <xdr:twoCellAnchor editAs="oneCell">
    <xdr:from>
      <xdr:col>2</xdr:col>
      <xdr:colOff>2297205</xdr:colOff>
      <xdr:row>22</xdr:row>
      <xdr:rowOff>134471</xdr:rowOff>
    </xdr:from>
    <xdr:to>
      <xdr:col>2</xdr:col>
      <xdr:colOff>4834504</xdr:colOff>
      <xdr:row>22</xdr:row>
      <xdr:rowOff>1490382</xdr:rowOff>
    </xdr:to>
    <xdr:pic>
      <xdr:nvPicPr>
        <xdr:cNvPr id="26" name="Рисунок 25" descr="Esk_7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4020" t="6013" r="3333" b="23367"/>
        <a:stretch>
          <a:fillRect/>
        </a:stretch>
      </xdr:blipFill>
      <xdr:spPr>
        <a:xfrm>
          <a:off x="4034117" y="15912353"/>
          <a:ext cx="2537299" cy="1355911"/>
        </a:xfrm>
        <a:prstGeom prst="rect">
          <a:avLst/>
        </a:prstGeom>
      </xdr:spPr>
    </xdr:pic>
    <xdr:clientData/>
  </xdr:twoCellAnchor>
  <xdr:twoCellAnchor editAs="oneCell">
    <xdr:from>
      <xdr:col>2</xdr:col>
      <xdr:colOff>2962275</xdr:colOff>
      <xdr:row>36</xdr:row>
      <xdr:rowOff>9525</xdr:rowOff>
    </xdr:from>
    <xdr:to>
      <xdr:col>2</xdr:col>
      <xdr:colOff>4753958</xdr:colOff>
      <xdr:row>36</xdr:row>
      <xdr:rowOff>1657350</xdr:rowOff>
    </xdr:to>
    <xdr:pic>
      <xdr:nvPicPr>
        <xdr:cNvPr id="27" name="Рисунок 26" descr="Esk_15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4350" t="2564" r="23565" b="16667"/>
        <a:stretch>
          <a:fillRect/>
        </a:stretch>
      </xdr:blipFill>
      <xdr:spPr>
        <a:xfrm>
          <a:off x="4705350" y="29670375"/>
          <a:ext cx="1791683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2981325</xdr:colOff>
      <xdr:row>24</xdr:row>
      <xdr:rowOff>58777</xdr:rowOff>
    </xdr:from>
    <xdr:to>
      <xdr:col>2</xdr:col>
      <xdr:colOff>4657725</xdr:colOff>
      <xdr:row>24</xdr:row>
      <xdr:rowOff>1641712</xdr:rowOff>
    </xdr:to>
    <xdr:pic>
      <xdr:nvPicPr>
        <xdr:cNvPr id="28" name="Рисунок 27" descr="Esk_9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3125" t="7578" r="27679"/>
        <a:stretch>
          <a:fillRect/>
        </a:stretch>
      </xdr:blipFill>
      <xdr:spPr>
        <a:xfrm>
          <a:off x="4724400" y="19356427"/>
          <a:ext cx="1676400" cy="1582935"/>
        </a:xfrm>
        <a:prstGeom prst="rect">
          <a:avLst/>
        </a:prstGeom>
      </xdr:spPr>
    </xdr:pic>
    <xdr:clientData/>
  </xdr:twoCellAnchor>
  <xdr:twoCellAnchor editAs="oneCell">
    <xdr:from>
      <xdr:col>2</xdr:col>
      <xdr:colOff>3257551</xdr:colOff>
      <xdr:row>25</xdr:row>
      <xdr:rowOff>66675</xdr:rowOff>
    </xdr:from>
    <xdr:to>
      <xdr:col>2</xdr:col>
      <xdr:colOff>4362451</xdr:colOff>
      <xdr:row>25</xdr:row>
      <xdr:rowOff>1570937</xdr:rowOff>
    </xdr:to>
    <xdr:pic>
      <xdr:nvPicPr>
        <xdr:cNvPr id="29" name="Рисунок 28" descr="Esk_10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6863" t="9706" r="52451" b="11953"/>
        <a:stretch>
          <a:fillRect/>
        </a:stretch>
      </xdr:blipFill>
      <xdr:spPr>
        <a:xfrm>
          <a:off x="5000626" y="21097875"/>
          <a:ext cx="1104900" cy="1504262"/>
        </a:xfrm>
        <a:prstGeom prst="rect">
          <a:avLst/>
        </a:prstGeom>
      </xdr:spPr>
    </xdr:pic>
    <xdr:clientData/>
  </xdr:twoCellAnchor>
  <xdr:twoCellAnchor editAs="oneCell">
    <xdr:from>
      <xdr:col>2</xdr:col>
      <xdr:colOff>3352248</xdr:colOff>
      <xdr:row>26</xdr:row>
      <xdr:rowOff>54428</xdr:rowOff>
    </xdr:from>
    <xdr:to>
      <xdr:col>2</xdr:col>
      <xdr:colOff>4318269</xdr:colOff>
      <xdr:row>26</xdr:row>
      <xdr:rowOff>1839299</xdr:rowOff>
    </xdr:to>
    <xdr:pic>
      <xdr:nvPicPr>
        <xdr:cNvPr id="30" name="Рисунок 29" descr="Esk_11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7862" b="31065"/>
        <a:stretch>
          <a:fillRect/>
        </a:stretch>
      </xdr:blipFill>
      <xdr:spPr>
        <a:xfrm rot="5400000">
          <a:off x="4521252" y="23391889"/>
          <a:ext cx="1784871" cy="966021"/>
        </a:xfrm>
        <a:prstGeom prst="rect">
          <a:avLst/>
        </a:prstGeom>
      </xdr:spPr>
    </xdr:pic>
    <xdr:clientData/>
  </xdr:twoCellAnchor>
  <xdr:twoCellAnchor editAs="oneCell">
    <xdr:from>
      <xdr:col>2</xdr:col>
      <xdr:colOff>2326821</xdr:colOff>
      <xdr:row>23</xdr:row>
      <xdr:rowOff>481456</xdr:rowOff>
    </xdr:from>
    <xdr:to>
      <xdr:col>2</xdr:col>
      <xdr:colOff>4854625</xdr:colOff>
      <xdr:row>23</xdr:row>
      <xdr:rowOff>1470883</xdr:rowOff>
    </xdr:to>
    <xdr:pic>
      <xdr:nvPicPr>
        <xdr:cNvPr id="34" name="Рисунок 33" descr="Esk_8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056" t="20139" r="5287" b="36228"/>
        <a:stretch>
          <a:fillRect/>
        </a:stretch>
      </xdr:blipFill>
      <xdr:spPr>
        <a:xfrm>
          <a:off x="3905250" y="18170742"/>
          <a:ext cx="2527804" cy="98942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2095499</xdr:colOff>
      <xdr:row>35</xdr:row>
      <xdr:rowOff>84702</xdr:rowOff>
    </xdr:from>
    <xdr:to>
      <xdr:col>2</xdr:col>
      <xdr:colOff>4786312</xdr:colOff>
      <xdr:row>35</xdr:row>
      <xdr:rowOff>991493</xdr:rowOff>
    </xdr:to>
    <xdr:pic>
      <xdr:nvPicPr>
        <xdr:cNvPr id="35" name="Рисунок 34" descr="Esk_14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3718" t="20655" b="33233"/>
        <a:stretch>
          <a:fillRect/>
        </a:stretch>
      </xdr:blipFill>
      <xdr:spPr>
        <a:xfrm>
          <a:off x="3857624" y="27992952"/>
          <a:ext cx="2690813" cy="906791"/>
        </a:xfrm>
        <a:prstGeom prst="rect">
          <a:avLst/>
        </a:prstGeom>
      </xdr:spPr>
    </xdr:pic>
    <xdr:clientData/>
  </xdr:twoCellAnchor>
  <xdr:twoCellAnchor editAs="oneCell">
    <xdr:from>
      <xdr:col>2</xdr:col>
      <xdr:colOff>2438315</xdr:colOff>
      <xdr:row>18</xdr:row>
      <xdr:rowOff>205234</xdr:rowOff>
    </xdr:from>
    <xdr:to>
      <xdr:col>2</xdr:col>
      <xdr:colOff>4816929</xdr:colOff>
      <xdr:row>18</xdr:row>
      <xdr:rowOff>1619249</xdr:rowOff>
    </xdr:to>
    <xdr:pic>
      <xdr:nvPicPr>
        <xdr:cNvPr id="36" name="Рисунок 35" descr="Esk_3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2413" t="10644" r="3933" b="20702"/>
        <a:stretch>
          <a:fillRect/>
        </a:stretch>
      </xdr:blipFill>
      <xdr:spPr>
        <a:xfrm>
          <a:off x="4016744" y="9675805"/>
          <a:ext cx="2378614" cy="1414015"/>
        </a:xfrm>
        <a:prstGeom prst="rect">
          <a:avLst/>
        </a:prstGeom>
      </xdr:spPr>
    </xdr:pic>
    <xdr:clientData/>
  </xdr:twoCellAnchor>
  <xdr:twoCellAnchor editAs="oneCell">
    <xdr:from>
      <xdr:col>2</xdr:col>
      <xdr:colOff>3038475</xdr:colOff>
      <xdr:row>17</xdr:row>
      <xdr:rowOff>53699</xdr:rowOff>
    </xdr:from>
    <xdr:to>
      <xdr:col>2</xdr:col>
      <xdr:colOff>4611460</xdr:colOff>
      <xdr:row>17</xdr:row>
      <xdr:rowOff>1326267</xdr:rowOff>
    </xdr:to>
    <xdr:pic>
      <xdr:nvPicPr>
        <xdr:cNvPr id="37" name="Рисунок 36" descr="Esk_2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5047" t="10708" r="16925"/>
        <a:stretch>
          <a:fillRect/>
        </a:stretch>
      </xdr:blipFill>
      <xdr:spPr>
        <a:xfrm>
          <a:off x="4781550" y="8064224"/>
          <a:ext cx="1572985" cy="1272568"/>
        </a:xfrm>
        <a:prstGeom prst="rect">
          <a:avLst/>
        </a:prstGeom>
      </xdr:spPr>
    </xdr:pic>
    <xdr:clientData/>
  </xdr:twoCellAnchor>
  <xdr:twoCellAnchor editAs="oneCell">
    <xdr:from>
      <xdr:col>2</xdr:col>
      <xdr:colOff>3419475</xdr:colOff>
      <xdr:row>19</xdr:row>
      <xdr:rowOff>52000</xdr:rowOff>
    </xdr:from>
    <xdr:to>
      <xdr:col>2</xdr:col>
      <xdr:colOff>4733924</xdr:colOff>
      <xdr:row>19</xdr:row>
      <xdr:rowOff>1331950</xdr:rowOff>
    </xdr:to>
    <xdr:pic>
      <xdr:nvPicPr>
        <xdr:cNvPr id="38" name="Рисунок 37" descr="Esk_4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9313" t="5018" r="21729"/>
        <a:stretch>
          <a:fillRect/>
        </a:stretch>
      </xdr:blipFill>
      <xdr:spPr>
        <a:xfrm>
          <a:off x="5162550" y="11329600"/>
          <a:ext cx="1314449" cy="1279950"/>
        </a:xfrm>
        <a:prstGeom prst="rect">
          <a:avLst/>
        </a:prstGeom>
      </xdr:spPr>
    </xdr:pic>
    <xdr:clientData/>
  </xdr:twoCellAnchor>
  <xdr:twoCellAnchor editAs="oneCell">
    <xdr:from>
      <xdr:col>2</xdr:col>
      <xdr:colOff>2527300</xdr:colOff>
      <xdr:row>20</xdr:row>
      <xdr:rowOff>101600</xdr:rowOff>
    </xdr:from>
    <xdr:to>
      <xdr:col>2</xdr:col>
      <xdr:colOff>4889500</xdr:colOff>
      <xdr:row>20</xdr:row>
      <xdr:rowOff>1477963</xdr:rowOff>
    </xdr:to>
    <xdr:pic>
      <xdr:nvPicPr>
        <xdr:cNvPr id="39" name="Рисунок 38" descr="Планка конька круглого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9900" y="12585700"/>
          <a:ext cx="2362200" cy="1376363"/>
        </a:xfrm>
        <a:prstGeom prst="rect">
          <a:avLst/>
        </a:prstGeom>
      </xdr:spPr>
    </xdr:pic>
    <xdr:clientData/>
  </xdr:twoCellAnchor>
  <xdr:twoCellAnchor editAs="oneCell">
    <xdr:from>
      <xdr:col>2</xdr:col>
      <xdr:colOff>2870200</xdr:colOff>
      <xdr:row>21</xdr:row>
      <xdr:rowOff>139700</xdr:rowOff>
    </xdr:from>
    <xdr:to>
      <xdr:col>2</xdr:col>
      <xdr:colOff>4410075</xdr:colOff>
      <xdr:row>21</xdr:row>
      <xdr:rowOff>1697745</xdr:rowOff>
    </xdr:to>
    <xdr:pic>
      <xdr:nvPicPr>
        <xdr:cNvPr id="40" name="Рисунок 39" descr="Заглушка конька круглого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2800" y="14185900"/>
          <a:ext cx="1539875" cy="1558045"/>
        </a:xfrm>
        <a:prstGeom prst="rect">
          <a:avLst/>
        </a:prstGeom>
      </xdr:spPr>
    </xdr:pic>
    <xdr:clientData/>
  </xdr:twoCellAnchor>
  <xdr:twoCellAnchor editAs="oneCell">
    <xdr:from>
      <xdr:col>2</xdr:col>
      <xdr:colOff>1377949</xdr:colOff>
      <xdr:row>46</xdr:row>
      <xdr:rowOff>149224</xdr:rowOff>
    </xdr:from>
    <xdr:to>
      <xdr:col>2</xdr:col>
      <xdr:colOff>3671718</xdr:colOff>
      <xdr:row>46</xdr:row>
      <xdr:rowOff>1714500</xdr:rowOff>
    </xdr:to>
    <xdr:pic>
      <xdr:nvPicPr>
        <xdr:cNvPr id="46" name="Рисунок 18" descr="ремкомрлект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65449" y="34782124"/>
          <a:ext cx="2293769" cy="1565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2686050</xdr:colOff>
          <xdr:row>17</xdr:row>
          <xdr:rowOff>28575</xdr:rowOff>
        </xdr:from>
        <xdr:to>
          <xdr:col>2</xdr:col>
          <xdr:colOff>4695825</xdr:colOff>
          <xdr:row>17</xdr:row>
          <xdr:rowOff>1447800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2895600</xdr:colOff>
      <xdr:row>27</xdr:row>
      <xdr:rowOff>63500</xdr:rowOff>
    </xdr:from>
    <xdr:to>
      <xdr:col>2</xdr:col>
      <xdr:colOff>4765103</xdr:colOff>
      <xdr:row>27</xdr:row>
      <xdr:rowOff>1703504</xdr:rowOff>
    </xdr:to>
    <xdr:pic>
      <xdr:nvPicPr>
        <xdr:cNvPr id="48" name="Рисунок 47" descr="Esk_12.jp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6481" t="12760" r="42644" b="13901"/>
        <a:stretch>
          <a:fillRect/>
        </a:stretch>
      </xdr:blipFill>
      <xdr:spPr>
        <a:xfrm>
          <a:off x="4648200" y="24752300"/>
          <a:ext cx="1869503" cy="1640004"/>
        </a:xfrm>
        <a:prstGeom prst="rect">
          <a:avLst/>
        </a:prstGeom>
      </xdr:spPr>
    </xdr:pic>
    <xdr:clientData/>
  </xdr:twoCellAnchor>
  <xdr:twoCellAnchor editAs="oneCell">
    <xdr:from>
      <xdr:col>2</xdr:col>
      <xdr:colOff>2650379</xdr:colOff>
      <xdr:row>33</xdr:row>
      <xdr:rowOff>152401</xdr:rowOff>
    </xdr:from>
    <xdr:to>
      <xdr:col>2</xdr:col>
      <xdr:colOff>4738595</xdr:colOff>
      <xdr:row>33</xdr:row>
      <xdr:rowOff>1600201</xdr:rowOff>
    </xdr:to>
    <xdr:pic>
      <xdr:nvPicPr>
        <xdr:cNvPr id="49" name="Рисунок 48" descr="Esk_13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9111" t="13566" r="13523" b="27194"/>
        <a:stretch>
          <a:fillRect/>
        </a:stretch>
      </xdr:blipFill>
      <xdr:spPr>
        <a:xfrm>
          <a:off x="4402979" y="26568401"/>
          <a:ext cx="2088216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34</xdr:row>
      <xdr:rowOff>361950</xdr:rowOff>
    </xdr:from>
    <xdr:to>
      <xdr:col>2</xdr:col>
      <xdr:colOff>2514600</xdr:colOff>
      <xdr:row>34</xdr:row>
      <xdr:rowOff>1333500</xdr:rowOff>
    </xdr:to>
    <xdr:pic>
      <xdr:nvPicPr>
        <xdr:cNvPr id="42" name="Рисунок 33" descr="бокового примыкания сжатый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35125" y="27184350"/>
          <a:ext cx="2466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2362200</xdr:colOff>
      <xdr:row>34</xdr:row>
      <xdr:rowOff>152399</xdr:rowOff>
    </xdr:from>
    <xdr:to>
      <xdr:col>2</xdr:col>
      <xdr:colOff>4804411</xdr:colOff>
      <xdr:row>34</xdr:row>
      <xdr:rowOff>1638300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33385" t="24323" r="33385" b="27523"/>
        <a:stretch/>
      </xdr:blipFill>
      <xdr:spPr>
        <a:xfrm>
          <a:off x="3949700" y="28701999"/>
          <a:ext cx="2442211" cy="1485901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32</xdr:row>
      <xdr:rowOff>330200</xdr:rowOff>
    </xdr:from>
    <xdr:to>
      <xdr:col>2</xdr:col>
      <xdr:colOff>2749780</xdr:colOff>
      <xdr:row>32</xdr:row>
      <xdr:rowOff>2184400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14500" y="27152600"/>
          <a:ext cx="2622780" cy="1854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2578101</xdr:colOff>
      <xdr:row>32</xdr:row>
      <xdr:rowOff>137114</xdr:rowOff>
    </xdr:from>
    <xdr:to>
      <xdr:col>2</xdr:col>
      <xdr:colOff>4820993</xdr:colOff>
      <xdr:row>32</xdr:row>
      <xdr:rowOff>2425700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165601" y="26959514"/>
          <a:ext cx="2242892" cy="2288586"/>
        </a:xfrm>
        <a:prstGeom prst="rect">
          <a:avLst/>
        </a:prstGeom>
      </xdr:spPr>
    </xdr:pic>
    <xdr:clientData/>
  </xdr:twoCellAnchor>
  <xdr:twoCellAnchor editAs="oneCell">
    <xdr:from>
      <xdr:col>2</xdr:col>
      <xdr:colOff>1391023</xdr:colOff>
      <xdr:row>44</xdr:row>
      <xdr:rowOff>147170</xdr:rowOff>
    </xdr:from>
    <xdr:to>
      <xdr:col>2</xdr:col>
      <xdr:colOff>3972429</xdr:colOff>
      <xdr:row>44</xdr:row>
      <xdr:rowOff>1551207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052" y="55403376"/>
          <a:ext cx="2581406" cy="14040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28</xdr:row>
      <xdr:rowOff>201220</xdr:rowOff>
    </xdr:from>
    <xdr:to>
      <xdr:col>2</xdr:col>
      <xdr:colOff>2530929</xdr:colOff>
      <xdr:row>28</xdr:row>
      <xdr:rowOff>1428751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5" t="31776" r="29924" b="31853"/>
        <a:stretch/>
      </xdr:blipFill>
      <xdr:spPr>
        <a:xfrm>
          <a:off x="1673679" y="26721541"/>
          <a:ext cx="2435679" cy="1227531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29</xdr:row>
      <xdr:rowOff>312964</xdr:rowOff>
    </xdr:from>
    <xdr:to>
      <xdr:col>2</xdr:col>
      <xdr:colOff>2503060</xdr:colOff>
      <xdr:row>29</xdr:row>
      <xdr:rowOff>1523999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34647" r="36282" b="29365"/>
        <a:stretch/>
      </xdr:blipFill>
      <xdr:spPr>
        <a:xfrm>
          <a:off x="1768928" y="28561393"/>
          <a:ext cx="2312561" cy="121103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30</xdr:row>
      <xdr:rowOff>284421</xdr:rowOff>
    </xdr:from>
    <xdr:to>
      <xdr:col>2</xdr:col>
      <xdr:colOff>2449286</xdr:colOff>
      <xdr:row>30</xdr:row>
      <xdr:rowOff>1469571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0" t="25076" r="13149" b="20368"/>
        <a:stretch/>
      </xdr:blipFill>
      <xdr:spPr>
        <a:xfrm>
          <a:off x="1728108" y="30260957"/>
          <a:ext cx="2299607" cy="118515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31</xdr:row>
      <xdr:rowOff>361824</xdr:rowOff>
    </xdr:from>
    <xdr:to>
      <xdr:col>2</xdr:col>
      <xdr:colOff>2490108</xdr:colOff>
      <xdr:row>31</xdr:row>
      <xdr:rowOff>1326369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30437" r="9766" b="24005"/>
        <a:stretch/>
      </xdr:blipFill>
      <xdr:spPr>
        <a:xfrm>
          <a:off x="1632858" y="32066467"/>
          <a:ext cx="2435679" cy="964545"/>
        </a:xfrm>
        <a:prstGeom prst="rect">
          <a:avLst/>
        </a:prstGeom>
      </xdr:spPr>
    </xdr:pic>
    <xdr:clientData/>
  </xdr:twoCellAnchor>
  <xdr:twoCellAnchor editAs="oneCell">
    <xdr:from>
      <xdr:col>2</xdr:col>
      <xdr:colOff>3168098</xdr:colOff>
      <xdr:row>28</xdr:row>
      <xdr:rowOff>89924</xdr:rowOff>
    </xdr:from>
    <xdr:to>
      <xdr:col>2</xdr:col>
      <xdr:colOff>4754748</xdr:colOff>
      <xdr:row>28</xdr:row>
      <xdr:rowOff>1668353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8" t="10924" r="8972" b="8404"/>
        <a:stretch/>
      </xdr:blipFill>
      <xdr:spPr>
        <a:xfrm>
          <a:off x="4750076" y="26610837"/>
          <a:ext cx="1586650" cy="1578429"/>
        </a:xfrm>
        <a:prstGeom prst="rect">
          <a:avLst/>
        </a:prstGeom>
      </xdr:spPr>
    </xdr:pic>
    <xdr:clientData/>
  </xdr:twoCellAnchor>
  <xdr:twoCellAnchor editAs="oneCell">
    <xdr:from>
      <xdr:col>2</xdr:col>
      <xdr:colOff>3197677</xdr:colOff>
      <xdr:row>29</xdr:row>
      <xdr:rowOff>54428</xdr:rowOff>
    </xdr:from>
    <xdr:to>
      <xdr:col>2</xdr:col>
      <xdr:colOff>4776106</xdr:colOff>
      <xdr:row>29</xdr:row>
      <xdr:rowOff>1632857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60" t="8779" r="12023" b="15004"/>
        <a:stretch/>
      </xdr:blipFill>
      <xdr:spPr>
        <a:xfrm>
          <a:off x="4776106" y="28302857"/>
          <a:ext cx="1578429" cy="1578429"/>
        </a:xfrm>
        <a:prstGeom prst="rect">
          <a:avLst/>
        </a:prstGeom>
      </xdr:spPr>
    </xdr:pic>
    <xdr:clientData/>
  </xdr:twoCellAnchor>
  <xdr:twoCellAnchor editAs="oneCell">
    <xdr:from>
      <xdr:col>2</xdr:col>
      <xdr:colOff>3346414</xdr:colOff>
      <xdr:row>30</xdr:row>
      <xdr:rowOff>81643</xdr:rowOff>
    </xdr:from>
    <xdr:to>
      <xdr:col>2</xdr:col>
      <xdr:colOff>4626428</xdr:colOff>
      <xdr:row>30</xdr:row>
      <xdr:rowOff>1698011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38" t="9023" r="17134" b="4261"/>
        <a:stretch/>
      </xdr:blipFill>
      <xdr:spPr>
        <a:xfrm>
          <a:off x="4924843" y="30058179"/>
          <a:ext cx="1280014" cy="1616368"/>
        </a:xfrm>
        <a:prstGeom prst="rect">
          <a:avLst/>
        </a:prstGeom>
      </xdr:spPr>
    </xdr:pic>
    <xdr:clientData/>
  </xdr:twoCellAnchor>
  <xdr:twoCellAnchor editAs="oneCell">
    <xdr:from>
      <xdr:col>2</xdr:col>
      <xdr:colOff>2544535</xdr:colOff>
      <xdr:row>31</xdr:row>
      <xdr:rowOff>217713</xdr:rowOff>
    </xdr:from>
    <xdr:to>
      <xdr:col>2</xdr:col>
      <xdr:colOff>4825043</xdr:colOff>
      <xdr:row>31</xdr:row>
      <xdr:rowOff>1347108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t="14669" r="6037" b="19005"/>
        <a:stretch/>
      </xdr:blipFill>
      <xdr:spPr>
        <a:xfrm>
          <a:off x="4122964" y="31922356"/>
          <a:ext cx="2280508" cy="112939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40</xdr:row>
      <xdr:rowOff>40822</xdr:rowOff>
    </xdr:from>
    <xdr:to>
      <xdr:col>2</xdr:col>
      <xdr:colOff>2857501</xdr:colOff>
      <xdr:row>40</xdr:row>
      <xdr:rowOff>1297582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44672251"/>
          <a:ext cx="2721430" cy="125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2995271</xdr:colOff>
      <xdr:row>40</xdr:row>
      <xdr:rowOff>163285</xdr:rowOff>
    </xdr:from>
    <xdr:to>
      <xdr:col>2</xdr:col>
      <xdr:colOff>4816928</xdr:colOff>
      <xdr:row>40</xdr:row>
      <xdr:rowOff>1551214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3700" y="44794714"/>
          <a:ext cx="1821657" cy="1387929"/>
        </a:xfrm>
        <a:prstGeom prst="rect">
          <a:avLst/>
        </a:prstGeom>
      </xdr:spPr>
    </xdr:pic>
    <xdr:clientData/>
  </xdr:twoCellAnchor>
  <xdr:twoCellAnchor editAs="oneCell">
    <xdr:from>
      <xdr:col>2</xdr:col>
      <xdr:colOff>302079</xdr:colOff>
      <xdr:row>39</xdr:row>
      <xdr:rowOff>247650</xdr:rowOff>
    </xdr:from>
    <xdr:to>
      <xdr:col>2</xdr:col>
      <xdr:colOff>2775857</xdr:colOff>
      <xdr:row>39</xdr:row>
      <xdr:rowOff>1390044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8" y="43178186"/>
          <a:ext cx="2473778" cy="1142394"/>
        </a:xfrm>
        <a:prstGeom prst="rect">
          <a:avLst/>
        </a:prstGeom>
      </xdr:spPr>
    </xdr:pic>
    <xdr:clientData/>
  </xdr:twoCellAnchor>
  <xdr:twoCellAnchor editAs="oneCell">
    <xdr:from>
      <xdr:col>2</xdr:col>
      <xdr:colOff>2966357</xdr:colOff>
      <xdr:row>39</xdr:row>
      <xdr:rowOff>367394</xdr:rowOff>
    </xdr:from>
    <xdr:to>
      <xdr:col>2</xdr:col>
      <xdr:colOff>4739916</xdr:colOff>
      <xdr:row>39</xdr:row>
      <xdr:rowOff>1615258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786" y="43297930"/>
          <a:ext cx="1773559" cy="1247864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217715</xdr:colOff>
      <xdr:row>38</xdr:row>
      <xdr:rowOff>207614</xdr:rowOff>
    </xdr:from>
    <xdr:to>
      <xdr:col>2</xdr:col>
      <xdr:colOff>2694214</xdr:colOff>
      <xdr:row>38</xdr:row>
      <xdr:rowOff>1301766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4" y="44839043"/>
          <a:ext cx="2476499" cy="1094152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37</xdr:row>
      <xdr:rowOff>278371</xdr:rowOff>
    </xdr:from>
    <xdr:to>
      <xdr:col>2</xdr:col>
      <xdr:colOff>2819399</xdr:colOff>
      <xdr:row>37</xdr:row>
      <xdr:rowOff>1372523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329" y="43208907"/>
          <a:ext cx="2476499" cy="1094152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2993571</xdr:colOff>
      <xdr:row>38</xdr:row>
      <xdr:rowOff>267951</xdr:rowOff>
    </xdr:from>
    <xdr:to>
      <xdr:col>2</xdr:col>
      <xdr:colOff>4517571</xdr:colOff>
      <xdr:row>38</xdr:row>
      <xdr:rowOff>1478548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4899380"/>
          <a:ext cx="1524000" cy="121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2979964</xdr:colOff>
      <xdr:row>37</xdr:row>
      <xdr:rowOff>81643</xdr:rowOff>
    </xdr:from>
    <xdr:to>
      <xdr:col>2</xdr:col>
      <xdr:colOff>4830535</xdr:colOff>
      <xdr:row>37</xdr:row>
      <xdr:rowOff>1646289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93" y="43012179"/>
          <a:ext cx="1850571" cy="1564646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0</xdr:row>
      <xdr:rowOff>38100</xdr:rowOff>
    </xdr:from>
    <xdr:to>
      <xdr:col>7</xdr:col>
      <xdr:colOff>1130300</xdr:colOff>
      <xdr:row>12</xdr:row>
      <xdr:rowOff>419100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GrpSpPr/>
      </xdr:nvGrpSpPr>
      <xdr:grpSpPr>
        <a:xfrm>
          <a:off x="381000" y="38100"/>
          <a:ext cx="13755255" cy="4000500"/>
          <a:chOff x="381000" y="38100"/>
          <a:chExt cx="12774613" cy="4052094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pSpPr/>
        </xdr:nvGrpSpPr>
        <xdr:grpSpPr>
          <a:xfrm>
            <a:off x="381000" y="38100"/>
            <a:ext cx="12774613" cy="4052094"/>
            <a:chOff x="381000" y="38100"/>
            <a:chExt cx="12776200" cy="4089400"/>
          </a:xfrm>
        </xdr:grpSpPr>
        <xdr:pic>
          <xdr:nvPicPr>
            <xdr:cNvPr id="51" name="Рисунок 50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611509" y="38100"/>
              <a:ext cx="12545691" cy="2778945"/>
            </a:xfrm>
            <a:prstGeom prst="rect">
              <a:avLst/>
            </a:prstGeom>
          </xdr:spPr>
        </xdr:pic>
        <xdr:pic>
          <xdr:nvPicPr>
            <xdr:cNvPr id="52" name="Рисунок 51">
              <a:extLst>
                <a:ext uri="{FF2B5EF4-FFF2-40B4-BE49-F238E27FC236}">
                  <a16:creationId xmlns:a16="http://schemas.microsoft.com/office/drawing/2014/main" id="{00000000-0008-0000-0200-00003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3"/>
            <a:stretch>
              <a:fillRect/>
            </a:stretch>
          </xdr:blipFill>
          <xdr:spPr>
            <a:xfrm>
              <a:off x="381000" y="2489199"/>
              <a:ext cx="8041524" cy="1638301"/>
            </a:xfrm>
            <a:prstGeom prst="rect">
              <a:avLst/>
            </a:prstGeom>
          </xdr:spPr>
        </xdr:pic>
        <xdr:pic>
          <xdr:nvPicPr>
            <xdr:cNvPr id="53" name="Рисунок 52" descr="basf-se-logo.jpg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PicPr/>
          </xdr:nvPicPr>
          <xdr:blipFill>
            <a:blip xmlns:r="http://schemas.openxmlformats.org/officeDocument/2006/relationships" r:embed="rId54" cstate="print"/>
            <a:stretch>
              <a:fillRect/>
            </a:stretch>
          </xdr:blipFill>
          <xdr:spPr>
            <a:xfrm>
              <a:off x="9405684" y="2817430"/>
              <a:ext cx="2405316" cy="1081470"/>
            </a:xfrm>
            <a:prstGeom prst="rect">
              <a:avLst/>
            </a:prstGeom>
          </xdr:spPr>
        </xdr:pic>
      </xdr:grpSp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6719" y="2282014"/>
            <a:ext cx="8161677" cy="1690802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1312583</xdr:colOff>
      <xdr:row>45</xdr:row>
      <xdr:rowOff>203200</xdr:rowOff>
    </xdr:from>
    <xdr:ext cx="2581406" cy="1404037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2612" y="57140288"/>
          <a:ext cx="2581406" cy="1404037"/>
        </a:xfrm>
        <a:prstGeom prst="rect">
          <a:avLst/>
        </a:prstGeom>
      </xdr:spPr>
    </xdr:pic>
    <xdr:clientData/>
  </xdr:oneCellAnchor>
  <xdr:oneCellAnchor>
    <xdr:from>
      <xdr:col>2</xdr:col>
      <xdr:colOff>1377949</xdr:colOff>
      <xdr:row>47</xdr:row>
      <xdr:rowOff>149224</xdr:rowOff>
    </xdr:from>
    <xdr:ext cx="2293769" cy="1565276"/>
    <xdr:pic>
      <xdr:nvPicPr>
        <xdr:cNvPr id="66" name="Рисунок 18" descr="ремкомрлект.jpg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49574" y="54886224"/>
          <a:ext cx="2293769" cy="1565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63500</xdr:colOff>
      <xdr:row>43</xdr:row>
      <xdr:rowOff>15875</xdr:rowOff>
    </xdr:from>
    <xdr:to>
      <xdr:col>2</xdr:col>
      <xdr:colOff>4902118</xdr:colOff>
      <xdr:row>43</xdr:row>
      <xdr:rowOff>1651000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GrpSpPr/>
      </xdr:nvGrpSpPr>
      <xdr:grpSpPr>
        <a:xfrm>
          <a:off x="2159000" y="53632966"/>
          <a:ext cx="4838618" cy="1635125"/>
          <a:chOff x="1714500" y="51387375"/>
          <a:chExt cx="4838618" cy="1635125"/>
        </a:xfrm>
      </xdr:grpSpPr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11625" y="51466750"/>
            <a:ext cx="2441493" cy="15081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1" name="Рисунок 70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14500" y="51387375"/>
            <a:ext cx="2470297" cy="16351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2</xdr:col>
      <xdr:colOff>1042707</xdr:colOff>
      <xdr:row>42</xdr:row>
      <xdr:rowOff>174811</xdr:rowOff>
    </xdr:from>
    <xdr:ext cx="3397249" cy="1438835"/>
    <xdr:pic>
      <xdr:nvPicPr>
        <xdr:cNvPr id="68" name="Рисунок 36" descr="пл лист сжатый.jpg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22736" y="52069252"/>
          <a:ext cx="3397249" cy="1438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178"/>
  <sheetViews>
    <sheetView tabSelected="1" zoomScale="60" zoomScaleNormal="60" workbookViewId="0">
      <selection activeCell="J9" sqref="J9"/>
    </sheetView>
  </sheetViews>
  <sheetFormatPr defaultRowHeight="15" x14ac:dyDescent="0.25"/>
  <cols>
    <col min="1" max="1" width="131.7109375" style="18" customWidth="1"/>
    <col min="2" max="2" width="52.85546875" style="18" customWidth="1"/>
    <col min="3" max="3" width="12.85546875" style="18" customWidth="1"/>
    <col min="4" max="4" width="16.5703125" style="18" customWidth="1"/>
    <col min="5" max="5" width="0.85546875" style="18" hidden="1" customWidth="1"/>
    <col min="6" max="6" width="25.5703125" style="18" customWidth="1"/>
    <col min="7" max="7" width="14" style="18" customWidth="1"/>
    <col min="8" max="8" width="18" style="18" customWidth="1"/>
    <col min="9" max="9" width="10" style="18" bestFit="1" customWidth="1"/>
    <col min="10" max="16384" width="9.140625" style="18"/>
  </cols>
  <sheetData>
    <row r="1" spans="1:26" x14ac:dyDescent="0.25">
      <c r="A1" s="17"/>
      <c r="B1" s="17"/>
      <c r="C1" s="17"/>
      <c r="D1" s="17"/>
      <c r="E1" s="17"/>
      <c r="G1" s="34"/>
      <c r="H1" s="34"/>
      <c r="I1" s="34"/>
      <c r="J1" s="34"/>
      <c r="K1" s="34"/>
      <c r="L1" s="35"/>
      <c r="M1" s="35"/>
      <c r="N1" s="35"/>
      <c r="O1" s="35"/>
      <c r="P1" s="35"/>
      <c r="Q1" s="35"/>
      <c r="R1" s="17"/>
      <c r="S1" s="17"/>
      <c r="T1" s="17"/>
      <c r="U1" s="17"/>
      <c r="V1" s="17"/>
      <c r="W1" s="17"/>
      <c r="X1" s="17"/>
      <c r="Y1" s="17"/>
      <c r="Z1" s="17"/>
    </row>
    <row r="2" spans="1:26" ht="15.75" customHeight="1" x14ac:dyDescent="0.25">
      <c r="A2" s="129" t="s">
        <v>4</v>
      </c>
      <c r="B2" s="129"/>
      <c r="C2" s="129"/>
      <c r="D2" s="129"/>
      <c r="E2" s="129"/>
      <c r="F2" s="129"/>
      <c r="G2" s="34"/>
      <c r="H2" s="34"/>
      <c r="I2" s="34"/>
      <c r="J2" s="34"/>
      <c r="K2" s="34"/>
      <c r="L2" s="35"/>
      <c r="M2" s="35"/>
      <c r="N2" s="35"/>
      <c r="O2" s="35"/>
      <c r="P2" s="35"/>
      <c r="Q2" s="35"/>
      <c r="R2" s="17"/>
      <c r="S2" s="17"/>
      <c r="T2" s="17"/>
      <c r="U2" s="17"/>
      <c r="V2" s="17"/>
      <c r="W2" s="17"/>
      <c r="X2" s="17"/>
      <c r="Y2" s="17"/>
      <c r="Z2" s="17"/>
    </row>
    <row r="3" spans="1:26" x14ac:dyDescent="0.25">
      <c r="A3" s="129"/>
      <c r="B3" s="129"/>
      <c r="C3" s="129"/>
      <c r="D3" s="129"/>
      <c r="E3" s="129"/>
      <c r="F3" s="129"/>
      <c r="G3" s="34"/>
      <c r="H3" s="34"/>
      <c r="I3" s="34"/>
      <c r="J3" s="34"/>
      <c r="K3" s="34"/>
      <c r="L3" s="35"/>
      <c r="M3" s="35"/>
      <c r="N3" s="35"/>
      <c r="O3" s="35"/>
      <c r="P3" s="35"/>
      <c r="Q3" s="35"/>
      <c r="R3" s="17"/>
      <c r="S3" s="17"/>
      <c r="T3" s="17"/>
      <c r="U3" s="17"/>
      <c r="V3" s="17"/>
      <c r="W3" s="17"/>
      <c r="X3" s="17"/>
      <c r="Y3" s="17"/>
      <c r="Z3" s="17"/>
    </row>
    <row r="4" spans="1:26" x14ac:dyDescent="0.25">
      <c r="A4" s="129"/>
      <c r="B4" s="129"/>
      <c r="C4" s="129"/>
      <c r="D4" s="129"/>
      <c r="E4" s="129"/>
      <c r="F4" s="129"/>
      <c r="G4" s="34"/>
      <c r="H4" s="34"/>
      <c r="I4" s="34"/>
      <c r="J4" s="34"/>
      <c r="K4" s="34"/>
      <c r="L4" s="35"/>
      <c r="M4" s="35"/>
      <c r="N4" s="35"/>
      <c r="O4" s="35"/>
      <c r="P4" s="35"/>
      <c r="Q4" s="35"/>
      <c r="R4" s="17"/>
      <c r="S4" s="17"/>
      <c r="T4" s="17"/>
      <c r="U4" s="17"/>
      <c r="V4" s="17"/>
      <c r="W4" s="17"/>
      <c r="X4" s="17"/>
      <c r="Y4" s="17"/>
      <c r="Z4" s="17"/>
    </row>
    <row r="5" spans="1:26" ht="30.75" customHeight="1" thickBot="1" x14ac:dyDescent="0.4">
      <c r="A5" s="129"/>
      <c r="B5" s="129"/>
      <c r="C5" s="129"/>
      <c r="D5" s="129"/>
      <c r="E5" s="129"/>
      <c r="F5" s="129"/>
      <c r="G5" s="106" t="s">
        <v>28</v>
      </c>
      <c r="H5" s="106"/>
      <c r="I5" s="34"/>
      <c r="J5" s="34"/>
      <c r="K5" s="34"/>
      <c r="L5" s="35"/>
      <c r="M5" s="35"/>
      <c r="N5" s="35"/>
      <c r="O5" s="35"/>
      <c r="P5" s="35"/>
      <c r="Q5" s="35"/>
      <c r="R5" s="17"/>
      <c r="S5" s="17"/>
      <c r="T5" s="17"/>
      <c r="U5" s="17"/>
      <c r="V5" s="17"/>
      <c r="W5" s="17"/>
      <c r="X5" s="17"/>
      <c r="Y5" s="17"/>
      <c r="Z5" s="17"/>
    </row>
    <row r="6" spans="1:26" ht="15" customHeight="1" x14ac:dyDescent="0.25">
      <c r="A6" s="129"/>
      <c r="B6" s="129"/>
      <c r="C6" s="129"/>
      <c r="D6" s="129"/>
      <c r="E6" s="129"/>
      <c r="F6" s="129"/>
      <c r="G6" s="107">
        <v>27.5</v>
      </c>
      <c r="H6" s="108"/>
      <c r="I6" s="22"/>
      <c r="J6" s="22"/>
      <c r="K6" s="22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1" customHeight="1" thickBot="1" x14ac:dyDescent="0.3">
      <c r="A7" s="129"/>
      <c r="B7" s="129"/>
      <c r="C7" s="129"/>
      <c r="D7" s="129"/>
      <c r="E7" s="129"/>
      <c r="F7" s="129"/>
      <c r="G7" s="109"/>
      <c r="H7" s="110"/>
      <c r="I7" s="22"/>
      <c r="J7" s="22"/>
      <c r="K7" s="22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x14ac:dyDescent="0.25">
      <c r="A8" s="129"/>
      <c r="B8" s="129"/>
      <c r="C8" s="129"/>
      <c r="D8" s="129"/>
      <c r="E8" s="129"/>
      <c r="F8" s="129"/>
      <c r="G8" s="36"/>
      <c r="H8" s="36"/>
      <c r="I8" s="22"/>
      <c r="J8" s="22"/>
      <c r="K8" s="22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9.5" customHeight="1" x14ac:dyDescent="0.25">
      <c r="A9" s="129"/>
      <c r="B9" s="129"/>
      <c r="C9" s="129"/>
      <c r="D9" s="129"/>
      <c r="E9" s="129"/>
      <c r="F9" s="129"/>
      <c r="G9" s="36"/>
      <c r="H9" s="36"/>
      <c r="I9" s="22"/>
      <c r="J9" s="22"/>
      <c r="K9" s="22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63.75" customHeight="1" x14ac:dyDescent="0.25">
      <c r="A10" s="129"/>
      <c r="B10" s="129"/>
      <c r="C10" s="129"/>
      <c r="D10" s="129"/>
      <c r="E10" s="129"/>
      <c r="F10" s="129"/>
      <c r="G10" s="36"/>
      <c r="H10" s="36"/>
      <c r="I10" s="22"/>
      <c r="J10" s="22"/>
      <c r="K10" s="22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8.5" customHeight="1" thickBot="1" x14ac:dyDescent="0.3">
      <c r="A11" s="130"/>
      <c r="B11" s="130"/>
      <c r="C11" s="130"/>
      <c r="D11" s="130"/>
      <c r="E11" s="130"/>
      <c r="F11" s="130"/>
      <c r="G11" s="37"/>
      <c r="H11" s="38"/>
      <c r="I11" s="22"/>
      <c r="J11" s="22"/>
      <c r="K11" s="22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39.75" customHeight="1" thickBot="1" x14ac:dyDescent="0.3">
      <c r="A12" s="6" t="s">
        <v>69</v>
      </c>
      <c r="B12" s="20"/>
      <c r="C12" s="20"/>
      <c r="D12" s="20"/>
      <c r="E12" s="20"/>
      <c r="F12" s="20"/>
      <c r="G12" s="39"/>
      <c r="H12" s="73" t="s">
        <v>7</v>
      </c>
      <c r="I12" s="22"/>
      <c r="J12" s="22"/>
      <c r="K12" s="22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55.5" customHeight="1" thickBot="1" x14ac:dyDescent="0.3">
      <c r="A13" s="120" t="s">
        <v>0</v>
      </c>
      <c r="B13" s="97" t="s">
        <v>1</v>
      </c>
      <c r="C13" s="123" t="s">
        <v>2</v>
      </c>
      <c r="D13" s="125" t="s">
        <v>71</v>
      </c>
      <c r="E13" s="126"/>
      <c r="F13" s="98" t="s">
        <v>41</v>
      </c>
      <c r="G13" s="111" t="s">
        <v>27</v>
      </c>
      <c r="H13" s="72">
        <v>0.33</v>
      </c>
      <c r="I13" s="22"/>
      <c r="J13" s="22"/>
      <c r="K13" s="22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1" customHeight="1" x14ac:dyDescent="0.25">
      <c r="A14" s="121"/>
      <c r="B14" s="111" t="s">
        <v>72</v>
      </c>
      <c r="C14" s="124"/>
      <c r="D14" s="118" t="s">
        <v>84</v>
      </c>
      <c r="E14" s="118" t="s">
        <v>85</v>
      </c>
      <c r="F14" s="127">
        <v>0.17</v>
      </c>
      <c r="G14" s="112"/>
      <c r="H14" s="21"/>
      <c r="I14" s="22"/>
      <c r="J14" s="22"/>
      <c r="K14" s="22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36.75" customHeight="1" thickBot="1" x14ac:dyDescent="0.3">
      <c r="A15" s="122"/>
      <c r="B15" s="112"/>
      <c r="C15" s="122"/>
      <c r="D15" s="119"/>
      <c r="E15" s="119"/>
      <c r="F15" s="128"/>
      <c r="G15" s="113"/>
      <c r="H15" s="21"/>
      <c r="I15" s="22"/>
      <c r="J15" s="22"/>
      <c r="K15" s="22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s="17" customFormat="1" ht="88.5" customHeight="1" x14ac:dyDescent="0.25">
      <c r="A16" s="114" t="s">
        <v>58</v>
      </c>
      <c r="B16" s="116" t="s">
        <v>64</v>
      </c>
      <c r="C16" s="80" t="s">
        <v>42</v>
      </c>
      <c r="D16" s="29">
        <v>21.66</v>
      </c>
      <c r="E16" s="29">
        <f>D16*$G$6</f>
        <v>595.65</v>
      </c>
      <c r="F16" s="29">
        <f>E16*0.83</f>
        <v>494.38949999999994</v>
      </c>
      <c r="G16" s="76">
        <f>G17/0.4</f>
        <v>400.125</v>
      </c>
      <c r="H16" s="21"/>
      <c r="I16" s="22"/>
      <c r="J16" s="22"/>
      <c r="K16" s="22"/>
    </row>
    <row r="17" spans="1:26" s="17" customFormat="1" ht="87.75" customHeight="1" thickBot="1" x14ac:dyDescent="0.3">
      <c r="A17" s="132"/>
      <c r="B17" s="131"/>
      <c r="C17" s="81" t="s">
        <v>3</v>
      </c>
      <c r="D17" s="31">
        <v>8.68</v>
      </c>
      <c r="E17" s="31">
        <f>D17*G6</f>
        <v>238.7</v>
      </c>
      <c r="F17" s="30">
        <f>E17*0.83</f>
        <v>198.12099999999998</v>
      </c>
      <c r="G17" s="77">
        <f>ROUND((D17/100%*(100%-$H$13)),2)*$G$6</f>
        <v>160.05000000000001</v>
      </c>
      <c r="H17" s="21"/>
      <c r="I17" s="22"/>
      <c r="J17" s="22"/>
      <c r="K17" s="22"/>
    </row>
    <row r="18" spans="1:26" s="17" customFormat="1" ht="82.5" customHeight="1" x14ac:dyDescent="0.25">
      <c r="A18" s="114" t="s">
        <v>59</v>
      </c>
      <c r="B18" s="116" t="s">
        <v>43</v>
      </c>
      <c r="C18" s="80" t="s">
        <v>42</v>
      </c>
      <c r="D18" s="29">
        <v>21.72</v>
      </c>
      <c r="E18" s="29">
        <f>D18*$G$6</f>
        <v>597.29999999999995</v>
      </c>
      <c r="F18" s="29">
        <f>F19/0.365</f>
        <v>497.26027397260276</v>
      </c>
      <c r="G18" s="76">
        <f>G19/0.365</f>
        <v>401.57534246575341</v>
      </c>
      <c r="H18" s="21"/>
      <c r="I18" s="22"/>
      <c r="J18" s="22"/>
      <c r="K18" s="22"/>
    </row>
    <row r="19" spans="1:26" s="17" customFormat="1" ht="81.75" customHeight="1" thickBot="1" x14ac:dyDescent="0.3">
      <c r="A19" s="132"/>
      <c r="B19" s="131"/>
      <c r="C19" s="81" t="s">
        <v>3</v>
      </c>
      <c r="D19" s="31">
        <v>7.95</v>
      </c>
      <c r="E19" s="31">
        <f>ROUND((D19*$G$6),2)</f>
        <v>218.63</v>
      </c>
      <c r="F19" s="30">
        <f>ROUND((D19/100%*(100%-$F$14)),2)*$G$6</f>
        <v>181.5</v>
      </c>
      <c r="G19" s="77">
        <f>ROUND((D19/100%*(100%-$H$13)),2)*$G$6</f>
        <v>146.57499999999999</v>
      </c>
      <c r="H19" s="21"/>
      <c r="I19" s="22"/>
      <c r="J19" s="22"/>
      <c r="K19" s="22"/>
    </row>
    <row r="20" spans="1:26" ht="84" customHeight="1" x14ac:dyDescent="0.25">
      <c r="A20" s="114" t="s">
        <v>60</v>
      </c>
      <c r="B20" s="116" t="s">
        <v>74</v>
      </c>
      <c r="C20" s="80" t="s">
        <v>86</v>
      </c>
      <c r="D20" s="29">
        <v>20.39</v>
      </c>
      <c r="E20" s="29">
        <f t="shared" ref="E20:E23" si="0">D20*$G$6</f>
        <v>560.72500000000002</v>
      </c>
      <c r="F20" s="29">
        <f>F21/0.3727</f>
        <v>466.32680440032203</v>
      </c>
      <c r="G20" s="78">
        <f>G21/0.3727</f>
        <v>377.04588140595655</v>
      </c>
      <c r="H20" s="21"/>
      <c r="I20" s="22"/>
      <c r="J20" s="22"/>
      <c r="K20" s="22"/>
      <c r="L20" s="40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83.25" customHeight="1" thickBot="1" x14ac:dyDescent="0.3">
      <c r="A21" s="115"/>
      <c r="B21" s="117"/>
      <c r="C21" s="81" t="s">
        <v>3</v>
      </c>
      <c r="D21" s="31">
        <v>7.62</v>
      </c>
      <c r="E21" s="31">
        <f t="shared" si="0"/>
        <v>209.55</v>
      </c>
      <c r="F21" s="30">
        <f>ROUND((D21/100%*(100%-$F$14)),2)*$G$6</f>
        <v>173.8</v>
      </c>
      <c r="G21" s="77">
        <f>ROUND((D21/100%*(100%-$H$13)),2)*$G$6</f>
        <v>140.52500000000001</v>
      </c>
      <c r="H21" s="21"/>
      <c r="I21" s="22"/>
      <c r="J21" s="22"/>
      <c r="K21" s="22"/>
      <c r="L21" s="40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01.25" customHeight="1" x14ac:dyDescent="0.25">
      <c r="A22" s="135" t="s">
        <v>61</v>
      </c>
      <c r="B22" s="116" t="s">
        <v>75</v>
      </c>
      <c r="C22" s="80" t="s">
        <v>86</v>
      </c>
      <c r="D22" s="29">
        <v>20.39</v>
      </c>
      <c r="E22" s="29">
        <f t="shared" si="0"/>
        <v>560.72500000000002</v>
      </c>
      <c r="F22" s="29">
        <f>F23/0.385</f>
        <v>466.42857142857144</v>
      </c>
      <c r="G22" s="76">
        <f>G23/0.385</f>
        <v>376.42857142857139</v>
      </c>
      <c r="H22" s="21"/>
      <c r="I22" s="22"/>
      <c r="J22" s="22"/>
      <c r="K22" s="22"/>
      <c r="L22" s="41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99.75" customHeight="1" thickBot="1" x14ac:dyDescent="0.3">
      <c r="A23" s="136"/>
      <c r="B23" s="117"/>
      <c r="C23" s="81" t="s">
        <v>3</v>
      </c>
      <c r="D23" s="33">
        <v>7.87</v>
      </c>
      <c r="E23" s="31">
        <f t="shared" si="0"/>
        <v>216.42500000000001</v>
      </c>
      <c r="F23" s="30">
        <f>ROUND((D23/100%*(100%-$F$14)),2)*$G$6</f>
        <v>179.57500000000002</v>
      </c>
      <c r="G23" s="77">
        <f>ROUND((D23/100%*(100%-$H$13)),2)*$G$6</f>
        <v>144.92499999999998</v>
      </c>
      <c r="H23" s="21"/>
      <c r="I23" s="22"/>
      <c r="J23" s="22"/>
      <c r="K23" s="22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81.75" customHeight="1" x14ac:dyDescent="0.25">
      <c r="A24" s="135" t="s">
        <v>62</v>
      </c>
      <c r="B24" s="116" t="s">
        <v>76</v>
      </c>
      <c r="C24" s="80" t="s">
        <v>86</v>
      </c>
      <c r="D24" s="29">
        <v>20.39</v>
      </c>
      <c r="E24" s="29">
        <f t="shared" ref="E24:E25" si="1">D24*$G$6</f>
        <v>560.72500000000002</v>
      </c>
      <c r="F24" s="29">
        <f>F25/1.155</f>
        <v>465.47619047619048</v>
      </c>
      <c r="G24" s="76">
        <f>G25/1.155</f>
        <v>375.71428571428572</v>
      </c>
      <c r="H24" s="21"/>
      <c r="I24" s="22"/>
      <c r="J24" s="22"/>
      <c r="K24" s="22"/>
      <c r="L24" s="41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09.5" customHeight="1" thickBot="1" x14ac:dyDescent="0.3">
      <c r="A25" s="136"/>
      <c r="B25" s="117"/>
      <c r="C25" s="81" t="s">
        <v>3</v>
      </c>
      <c r="D25" s="33">
        <v>23.55</v>
      </c>
      <c r="E25" s="31">
        <f t="shared" si="1"/>
        <v>647.625</v>
      </c>
      <c r="F25" s="30">
        <f>ROUND((D25/100%*(100%-$F$14)),2)*$G$6</f>
        <v>537.625</v>
      </c>
      <c r="G25" s="77">
        <f>ROUND((D25/100%*(100%-$H$13)),2)*$G$6</f>
        <v>433.95</v>
      </c>
      <c r="H25" s="21"/>
      <c r="I25" s="22"/>
      <c r="J25" s="22"/>
      <c r="K25" s="22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13.25" customHeight="1" x14ac:dyDescent="0.25">
      <c r="A26" s="135" t="s">
        <v>63</v>
      </c>
      <c r="B26" s="116" t="s">
        <v>77</v>
      </c>
      <c r="C26" s="80" t="s">
        <v>86</v>
      </c>
      <c r="D26" s="29">
        <v>20.39</v>
      </c>
      <c r="E26" s="29">
        <f>D26*$G$6</f>
        <v>560.72500000000002</v>
      </c>
      <c r="F26" s="29">
        <f>F27/2.31</f>
        <v>465.00000000000006</v>
      </c>
      <c r="G26" s="76">
        <f>G27/2.31</f>
        <v>375.35714285714289</v>
      </c>
      <c r="H26" s="21"/>
      <c r="I26" s="22"/>
      <c r="J26" s="22"/>
      <c r="K26" s="22"/>
      <c r="L26" s="41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12.5" customHeight="1" thickBot="1" x14ac:dyDescent="0.3">
      <c r="A27" s="137"/>
      <c r="B27" s="138"/>
      <c r="C27" s="79" t="s">
        <v>3</v>
      </c>
      <c r="D27" s="32">
        <v>47.06</v>
      </c>
      <c r="E27" s="30">
        <f>D27*$G$6</f>
        <v>1294.1500000000001</v>
      </c>
      <c r="F27" s="30">
        <f>ROUND((D27/100%*(100%-$F$14)),2)*$G$6</f>
        <v>1074.1500000000001</v>
      </c>
      <c r="G27" s="77">
        <f>ROUND((D27/100%*(100%-$H$13)),2)*$G$6</f>
        <v>867.07500000000005</v>
      </c>
      <c r="H27" s="21"/>
      <c r="I27" s="22"/>
      <c r="J27" s="22"/>
      <c r="K27" s="22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.75" customHeight="1" x14ac:dyDescent="0.25">
      <c r="A28" s="133"/>
      <c r="B28" s="133"/>
      <c r="C28" s="133"/>
      <c r="D28" s="133"/>
      <c r="E28" s="133"/>
      <c r="F28" s="133"/>
      <c r="G28" s="19"/>
      <c r="H28" s="22"/>
      <c r="I28" s="22"/>
      <c r="J28" s="22"/>
      <c r="K28" s="22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x14ac:dyDescent="0.25">
      <c r="A29" s="134"/>
      <c r="B29" s="134"/>
      <c r="C29" s="134"/>
      <c r="D29" s="134"/>
      <c r="E29" s="134"/>
      <c r="F29" s="134"/>
      <c r="G29" s="22"/>
      <c r="H29" s="22"/>
      <c r="I29" s="22"/>
      <c r="J29" s="22"/>
      <c r="K29" s="22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49.5" customHeight="1" x14ac:dyDescent="0.25">
      <c r="A30" s="134"/>
      <c r="B30" s="134"/>
      <c r="C30" s="134"/>
      <c r="D30" s="134"/>
      <c r="E30" s="134"/>
      <c r="F30" s="134"/>
      <c r="G30" s="22"/>
      <c r="H30" s="22"/>
      <c r="I30" s="22"/>
      <c r="J30" s="22"/>
      <c r="K30" s="22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25">
      <c r="A31" s="134"/>
      <c r="B31" s="134"/>
      <c r="C31" s="134"/>
      <c r="D31" s="134"/>
      <c r="E31" s="134"/>
      <c r="F31" s="134"/>
      <c r="G31" s="22"/>
      <c r="H31" s="22"/>
      <c r="I31" s="22"/>
      <c r="J31" s="22"/>
      <c r="K31" s="22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25">
      <c r="A32" s="134"/>
      <c r="B32" s="134"/>
      <c r="C32" s="134"/>
      <c r="D32" s="134"/>
      <c r="E32" s="134"/>
      <c r="F32" s="134"/>
      <c r="G32" s="22"/>
      <c r="H32" s="22"/>
      <c r="I32" s="22"/>
      <c r="J32" s="22"/>
      <c r="K32" s="22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x14ac:dyDescent="0.25">
      <c r="A33" s="134"/>
      <c r="B33" s="134"/>
      <c r="C33" s="134"/>
      <c r="D33" s="134"/>
      <c r="E33" s="134"/>
      <c r="F33" s="134"/>
      <c r="G33" s="22"/>
      <c r="H33" s="22"/>
      <c r="I33" s="22"/>
      <c r="J33" s="22"/>
      <c r="K33" s="22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x14ac:dyDescent="0.25">
      <c r="A34" s="134"/>
      <c r="B34" s="134"/>
      <c r="C34" s="134"/>
      <c r="D34" s="134"/>
      <c r="E34" s="134"/>
      <c r="F34" s="134"/>
      <c r="G34" s="22"/>
      <c r="H34" s="22"/>
      <c r="I34" s="22"/>
      <c r="J34" s="22"/>
      <c r="K34" s="22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x14ac:dyDescent="0.25">
      <c r="A35" s="134"/>
      <c r="B35" s="134"/>
      <c r="C35" s="134"/>
      <c r="D35" s="134"/>
      <c r="E35" s="134"/>
      <c r="F35" s="134"/>
      <c r="G35" s="22"/>
      <c r="H35" s="22"/>
      <c r="I35" s="22"/>
      <c r="J35" s="22"/>
      <c r="K35" s="22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x14ac:dyDescent="0.25">
      <c r="A36" s="134"/>
      <c r="B36" s="134"/>
      <c r="C36" s="134"/>
      <c r="D36" s="134"/>
      <c r="E36" s="134"/>
      <c r="F36" s="134"/>
      <c r="G36" s="22"/>
      <c r="H36" s="22"/>
      <c r="I36" s="22"/>
      <c r="J36" s="22"/>
      <c r="K36" s="22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x14ac:dyDescent="0.25">
      <c r="A37" s="134"/>
      <c r="B37" s="134"/>
      <c r="C37" s="134"/>
      <c r="D37" s="134"/>
      <c r="E37" s="134"/>
      <c r="F37" s="134"/>
      <c r="G37" s="22"/>
      <c r="H37" s="22"/>
      <c r="I37" s="22"/>
      <c r="J37" s="22"/>
      <c r="K37" s="22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x14ac:dyDescent="0.25">
      <c r="A38" s="134"/>
      <c r="B38" s="134"/>
      <c r="C38" s="134"/>
      <c r="D38" s="134"/>
      <c r="E38" s="134"/>
      <c r="F38" s="134"/>
      <c r="G38" s="22"/>
      <c r="H38" s="22"/>
      <c r="I38" s="22"/>
      <c r="J38" s="22"/>
      <c r="K38" s="22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x14ac:dyDescent="0.25">
      <c r="A39" s="134"/>
      <c r="B39" s="134"/>
      <c r="C39" s="134"/>
      <c r="D39" s="134"/>
      <c r="E39" s="134"/>
      <c r="F39" s="134"/>
      <c r="G39" s="22"/>
      <c r="H39" s="22"/>
      <c r="I39" s="22"/>
      <c r="J39" s="22"/>
      <c r="K39" s="22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x14ac:dyDescent="0.25">
      <c r="A40" s="36"/>
      <c r="B40" s="36"/>
      <c r="C40" s="36"/>
      <c r="D40" s="36"/>
      <c r="E40" s="36"/>
      <c r="F40" s="36"/>
      <c r="G40" s="22"/>
      <c r="H40" s="22"/>
      <c r="I40" s="22"/>
      <c r="J40" s="22"/>
      <c r="K40" s="22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x14ac:dyDescent="0.25">
      <c r="A41" s="36"/>
      <c r="B41" s="36"/>
      <c r="C41" s="36"/>
      <c r="D41" s="36"/>
      <c r="E41" s="36"/>
      <c r="F41" s="36"/>
      <c r="G41" s="22"/>
      <c r="H41" s="22"/>
      <c r="I41" s="22"/>
      <c r="J41" s="22"/>
      <c r="K41" s="22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x14ac:dyDescent="0.25">
      <c r="A42" s="36"/>
      <c r="B42" s="36"/>
      <c r="C42" s="36"/>
      <c r="D42" s="36"/>
      <c r="E42" s="36"/>
      <c r="F42" s="36"/>
      <c r="G42" s="22"/>
      <c r="H42" s="22"/>
      <c r="I42" s="22"/>
      <c r="J42" s="22"/>
      <c r="K42" s="22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x14ac:dyDescent="0.25">
      <c r="A43" s="36"/>
      <c r="B43" s="36"/>
      <c r="C43" s="36"/>
      <c r="D43" s="36"/>
      <c r="E43" s="36"/>
      <c r="F43" s="36"/>
      <c r="G43" s="22"/>
      <c r="H43" s="22"/>
      <c r="I43" s="22"/>
      <c r="J43" s="22"/>
      <c r="K43" s="22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x14ac:dyDescent="0.25">
      <c r="A44" s="36"/>
      <c r="B44" s="36"/>
      <c r="C44" s="36"/>
      <c r="D44" s="36"/>
      <c r="E44" s="36"/>
      <c r="F44" s="36"/>
      <c r="G44" s="22"/>
      <c r="H44" s="22"/>
      <c r="I44" s="22"/>
      <c r="J44" s="22"/>
      <c r="K44" s="22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x14ac:dyDescent="0.25">
      <c r="A45" s="36"/>
      <c r="B45" s="36"/>
      <c r="C45" s="36"/>
      <c r="D45" s="36"/>
      <c r="E45" s="36"/>
      <c r="F45" s="36"/>
      <c r="G45" s="22"/>
      <c r="H45" s="22"/>
      <c r="I45" s="22"/>
      <c r="J45" s="22"/>
      <c r="K45" s="22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x14ac:dyDescent="0.25">
      <c r="A46" s="36"/>
      <c r="B46" s="36"/>
      <c r="C46" s="36"/>
      <c r="D46" s="36"/>
      <c r="E46" s="36"/>
      <c r="F46" s="36"/>
      <c r="G46" s="22"/>
      <c r="H46" s="22"/>
      <c r="I46" s="22"/>
      <c r="J46" s="22"/>
      <c r="K46" s="22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x14ac:dyDescent="0.25">
      <c r="A47" s="36"/>
      <c r="B47" s="36"/>
      <c r="C47" s="36"/>
      <c r="D47" s="36"/>
      <c r="E47" s="36"/>
      <c r="F47" s="36"/>
      <c r="G47" s="22"/>
      <c r="H47" s="22"/>
      <c r="I47" s="22"/>
      <c r="J47" s="22"/>
      <c r="K47" s="22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x14ac:dyDescent="0.25">
      <c r="A48" s="36"/>
      <c r="B48" s="36"/>
      <c r="C48" s="36"/>
      <c r="D48" s="36"/>
      <c r="E48" s="36"/>
      <c r="F48" s="36"/>
      <c r="G48" s="22"/>
      <c r="H48" s="22"/>
      <c r="I48" s="22"/>
      <c r="J48" s="22"/>
      <c r="K48" s="22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x14ac:dyDescent="0.25">
      <c r="A49" s="36"/>
      <c r="B49" s="36"/>
      <c r="C49" s="36"/>
      <c r="D49" s="36"/>
      <c r="E49" s="36"/>
      <c r="F49" s="36"/>
      <c r="G49" s="22"/>
      <c r="H49" s="22"/>
      <c r="I49" s="22"/>
      <c r="J49" s="22"/>
      <c r="K49" s="22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x14ac:dyDescent="0.25">
      <c r="A50" s="36"/>
      <c r="B50" s="36"/>
      <c r="C50" s="36"/>
      <c r="D50" s="36"/>
      <c r="E50" s="36"/>
      <c r="F50" s="36"/>
      <c r="G50" s="22"/>
      <c r="H50" s="22"/>
      <c r="I50" s="22"/>
      <c r="J50" s="22"/>
      <c r="K50" s="22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x14ac:dyDescent="0.25">
      <c r="A51" s="36"/>
      <c r="B51" s="36"/>
      <c r="C51" s="36"/>
      <c r="D51" s="36"/>
      <c r="E51" s="36"/>
      <c r="F51" s="36"/>
      <c r="G51" s="22"/>
      <c r="H51" s="22"/>
      <c r="I51" s="22"/>
      <c r="J51" s="22"/>
      <c r="K51" s="22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</sheetData>
  <mergeCells count="24">
    <mergeCell ref="A16:A17"/>
    <mergeCell ref="A28:F39"/>
    <mergeCell ref="A22:A23"/>
    <mergeCell ref="B22:B23"/>
    <mergeCell ref="A24:A25"/>
    <mergeCell ref="B24:B25"/>
    <mergeCell ref="A26:A27"/>
    <mergeCell ref="B26:B27"/>
    <mergeCell ref="G5:H5"/>
    <mergeCell ref="G6:H7"/>
    <mergeCell ref="G13:G15"/>
    <mergeCell ref="A20:A21"/>
    <mergeCell ref="B20:B21"/>
    <mergeCell ref="D14:D15"/>
    <mergeCell ref="E14:E15"/>
    <mergeCell ref="A13:A15"/>
    <mergeCell ref="C13:C15"/>
    <mergeCell ref="B14:B15"/>
    <mergeCell ref="D13:E13"/>
    <mergeCell ref="F14:F15"/>
    <mergeCell ref="A2:F11"/>
    <mergeCell ref="B18:B19"/>
    <mergeCell ref="B16:B17"/>
    <mergeCell ref="A18:A19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Y55"/>
  <sheetViews>
    <sheetView topLeftCell="A10" zoomScale="40" zoomScaleNormal="40" workbookViewId="0">
      <selection activeCell="M16" sqref="M16"/>
    </sheetView>
  </sheetViews>
  <sheetFormatPr defaultRowHeight="15" x14ac:dyDescent="0.25"/>
  <cols>
    <col min="2" max="2" width="125.85546875" customWidth="1"/>
    <col min="3" max="3" width="45.5703125" customWidth="1"/>
    <col min="4" max="4" width="12.42578125" customWidth="1"/>
    <col min="5" max="5" width="22.42578125" customWidth="1"/>
    <col min="6" max="6" width="18.5703125" customWidth="1"/>
    <col min="7" max="7" width="23.7109375" customWidth="1"/>
    <col min="8" max="8" width="14" customWidth="1"/>
    <col min="9" max="9" width="20" customWidth="1"/>
  </cols>
  <sheetData>
    <row r="1" spans="1:2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x14ac:dyDescent="0.25">
      <c r="A2" s="1"/>
      <c r="B2" s="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24" thickBot="1" x14ac:dyDescent="0.4">
      <c r="A5" s="1"/>
      <c r="B5" s="1"/>
      <c r="C5" s="1"/>
      <c r="D5" s="1"/>
      <c r="E5" s="1"/>
      <c r="F5" s="1"/>
      <c r="G5" s="1"/>
      <c r="H5" s="106" t="s">
        <v>28</v>
      </c>
      <c r="I5" s="10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5">
      <c r="A6" s="1"/>
      <c r="B6" s="1"/>
      <c r="C6" s="1"/>
      <c r="D6" s="1"/>
      <c r="E6" s="1"/>
      <c r="F6" s="1"/>
      <c r="G6" s="1"/>
      <c r="H6" s="143">
        <v>28.5</v>
      </c>
      <c r="I6" s="144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21" customHeight="1" thickBot="1" x14ac:dyDescent="0.3">
      <c r="A7" s="1"/>
      <c r="B7" s="1"/>
      <c r="C7" s="1"/>
      <c r="D7" s="1"/>
      <c r="E7" s="1"/>
      <c r="F7" s="1"/>
      <c r="G7" s="1"/>
      <c r="H7" s="145"/>
      <c r="I7" s="14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idden="1" x14ac:dyDescent="0.25">
      <c r="A8" s="1"/>
      <c r="B8" s="1"/>
      <c r="C8" s="1"/>
      <c r="D8" s="1"/>
      <c r="E8" s="1"/>
      <c r="F8" s="1"/>
      <c r="G8" s="1"/>
    </row>
    <row r="9" spans="1:25" ht="139.5" customHeight="1" x14ac:dyDescent="0.25">
      <c r="A9" s="1"/>
      <c r="B9" s="147"/>
      <c r="C9" s="147"/>
      <c r="D9" s="147"/>
      <c r="E9" s="147"/>
      <c r="F9" s="44"/>
      <c r="G9" s="5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62.25" customHeight="1" x14ac:dyDescent="0.25">
      <c r="A10" s="1"/>
      <c r="B10" s="5"/>
      <c r="C10" s="1"/>
      <c r="D10" s="1"/>
      <c r="E10" s="1"/>
      <c r="F10" s="1"/>
      <c r="G10" s="5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62.25" customHeight="1" thickBot="1" x14ac:dyDescent="0.3">
      <c r="A11" s="1"/>
      <c r="B11" s="5"/>
      <c r="C11" s="1"/>
      <c r="D11" s="1"/>
      <c r="E11" s="1"/>
      <c r="F11" s="1"/>
      <c r="G11" s="5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54.75" customHeight="1" thickBot="1" x14ac:dyDescent="0.3">
      <c r="A12" s="1"/>
      <c r="B12" s="6" t="s">
        <v>69</v>
      </c>
      <c r="C12" s="1"/>
      <c r="D12" s="1"/>
      <c r="E12" s="1"/>
      <c r="F12" s="1"/>
      <c r="G12" s="55"/>
      <c r="H12" s="1"/>
      <c r="I12" s="62" t="s">
        <v>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67.5" customHeight="1" thickBot="1" x14ac:dyDescent="0.3">
      <c r="A13" s="1"/>
      <c r="B13" s="148" t="s">
        <v>0</v>
      </c>
      <c r="C13" s="99" t="s">
        <v>1</v>
      </c>
      <c r="D13" s="151" t="s">
        <v>2</v>
      </c>
      <c r="E13" s="153" t="s">
        <v>29</v>
      </c>
      <c r="F13" s="154"/>
      <c r="G13" s="100" t="s">
        <v>41</v>
      </c>
      <c r="H13" s="155" t="s">
        <v>27</v>
      </c>
      <c r="I13" s="105">
        <v>0.33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21" customHeight="1" x14ac:dyDescent="0.25">
      <c r="A14" s="1"/>
      <c r="B14" s="149"/>
      <c r="C14" s="158" t="s">
        <v>26</v>
      </c>
      <c r="D14" s="152"/>
      <c r="E14" s="159" t="s">
        <v>78</v>
      </c>
      <c r="F14" s="159" t="s">
        <v>79</v>
      </c>
      <c r="G14" s="141">
        <v>17</v>
      </c>
      <c r="H14" s="156"/>
      <c r="I14" s="56"/>
      <c r="J14" s="57"/>
      <c r="K14" s="57"/>
      <c r="L14" s="57"/>
      <c r="M14" s="5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23.25" customHeight="1" thickBot="1" x14ac:dyDescent="0.3">
      <c r="A15" s="1"/>
      <c r="B15" s="150"/>
      <c r="C15" s="157"/>
      <c r="D15" s="150"/>
      <c r="E15" s="160"/>
      <c r="F15" s="160"/>
      <c r="G15" s="142"/>
      <c r="H15" s="157"/>
      <c r="I15" s="56"/>
      <c r="J15" s="57"/>
      <c r="K15" s="57"/>
      <c r="L15" s="57"/>
      <c r="M15" s="5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219.75" customHeight="1" x14ac:dyDescent="0.25">
      <c r="A16" s="1"/>
      <c r="B16" s="45" t="s">
        <v>38</v>
      </c>
      <c r="C16" s="46" t="s">
        <v>39</v>
      </c>
      <c r="D16" s="47" t="s">
        <v>37</v>
      </c>
      <c r="E16" s="48">
        <v>20.39</v>
      </c>
      <c r="F16" s="48">
        <f>E16*$H$6</f>
        <v>581.11500000000001</v>
      </c>
      <c r="G16" s="48">
        <f>F16/100*(100-$G$14)</f>
        <v>482.32545000000005</v>
      </c>
      <c r="H16" s="74">
        <f>F16/100*(100-$I$13)</f>
        <v>579.19732050000005</v>
      </c>
      <c r="I16" s="56"/>
      <c r="J16" s="57"/>
      <c r="K16" s="57"/>
      <c r="L16" s="57"/>
      <c r="M16" s="5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243.75" customHeight="1" thickBot="1" x14ac:dyDescent="0.3">
      <c r="A17" s="1"/>
      <c r="B17" s="49" t="s">
        <v>73</v>
      </c>
      <c r="C17" s="50" t="s">
        <v>40</v>
      </c>
      <c r="D17" s="51" t="s">
        <v>37</v>
      </c>
      <c r="E17" s="52">
        <v>20.39</v>
      </c>
      <c r="F17" s="53">
        <f>E17*$H$6</f>
        <v>581.11500000000001</v>
      </c>
      <c r="G17" s="53">
        <f>F17/100*(100-$G$14)</f>
        <v>482.32545000000005</v>
      </c>
      <c r="H17" s="75">
        <f>F17/100*(100-$I$13)</f>
        <v>579.19732050000005</v>
      </c>
      <c r="I17" s="56"/>
      <c r="J17" s="57"/>
      <c r="K17" s="57"/>
      <c r="L17" s="57"/>
      <c r="M17" s="5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1"/>
      <c r="B18" s="4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s="61" customFormat="1" ht="156" customHeight="1" x14ac:dyDescent="0.25">
      <c r="A19" s="59"/>
      <c r="B19" s="139" t="s">
        <v>80</v>
      </c>
      <c r="C19" s="140"/>
      <c r="D19" s="140"/>
      <c r="E19" s="140"/>
      <c r="F19" s="60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</row>
    <row r="20" spans="1:25" ht="14.25" customHeight="1" x14ac:dyDescent="0.25">
      <c r="A20" s="1"/>
      <c r="B20" s="42"/>
      <c r="C20" s="43"/>
      <c r="D20" s="43"/>
      <c r="E20" s="43"/>
      <c r="F20" s="4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customHeight="1" x14ac:dyDescent="0.25">
      <c r="A21" s="1"/>
      <c r="B21" s="42"/>
      <c r="C21" s="43"/>
      <c r="D21" s="43"/>
      <c r="E21" s="43"/>
      <c r="F21" s="4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1"/>
      <c r="B22" s="4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x14ac:dyDescent="0.25">
      <c r="A23" s="1"/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1"/>
      <c r="B24" s="3"/>
      <c r="C24" s="1"/>
      <c r="D24" s="1"/>
      <c r="E24" s="1"/>
      <c r="F24" s="1"/>
      <c r="G24" s="58"/>
      <c r="H24" s="5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x14ac:dyDescent="0.25">
      <c r="A25" s="1"/>
      <c r="B25" s="3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x14ac:dyDescent="0.25">
      <c r="A26" s="1"/>
      <c r="B26" s="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x14ac:dyDescent="0.25">
      <c r="A27" s="1"/>
      <c r="B27" s="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x14ac:dyDescent="0.25">
      <c r="A28" s="1"/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x14ac:dyDescent="0.25">
      <c r="A29" s="1"/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x14ac:dyDescent="0.25">
      <c r="A30" s="1"/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x14ac:dyDescent="0.25">
      <c r="A31" s="1"/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x14ac:dyDescent="0.25">
      <c r="A32" s="1"/>
      <c r="B32" s="3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x14ac:dyDescent="0.25">
      <c r="A33" s="1"/>
      <c r="B33" s="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</sheetData>
  <mergeCells count="12">
    <mergeCell ref="B19:E19"/>
    <mergeCell ref="G14:G15"/>
    <mergeCell ref="H5:I5"/>
    <mergeCell ref="H6:I7"/>
    <mergeCell ref="B9:E9"/>
    <mergeCell ref="B13:B15"/>
    <mergeCell ref="D13:D15"/>
    <mergeCell ref="E13:F13"/>
    <mergeCell ref="H13:H15"/>
    <mergeCell ref="C14:C15"/>
    <mergeCell ref="E14:E15"/>
    <mergeCell ref="F14:F15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463"/>
  <sheetViews>
    <sheetView topLeftCell="A9" zoomScale="55" zoomScaleNormal="55" workbookViewId="0">
      <selection activeCell="M17" sqref="M17"/>
    </sheetView>
  </sheetViews>
  <sheetFormatPr defaultRowHeight="15" x14ac:dyDescent="0.25"/>
  <cols>
    <col min="1" max="1" width="6" style="8" customWidth="1"/>
    <col min="2" max="2" width="25.42578125" style="8" customWidth="1"/>
    <col min="3" max="3" width="74" style="8" customWidth="1"/>
    <col min="4" max="4" width="33" style="8" customWidth="1"/>
    <col min="5" max="5" width="13.140625" style="8" customWidth="1"/>
    <col min="6" max="6" width="20.5703125" style="8" customWidth="1"/>
    <col min="7" max="7" width="22.85546875" style="8" customWidth="1"/>
    <col min="8" max="8" width="25.7109375" style="8" customWidth="1"/>
    <col min="9" max="9" width="16.42578125" style="8" customWidth="1"/>
    <col min="10" max="10" width="22.42578125" style="8" customWidth="1"/>
    <col min="11" max="11" width="10.42578125" style="8" bestFit="1" customWidth="1"/>
    <col min="12" max="13" width="13.85546875" style="11" customWidth="1"/>
    <col min="14" max="16384" width="9.140625" style="8"/>
  </cols>
  <sheetData>
    <row r="1" spans="1:26" ht="12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82"/>
      <c r="M1" s="8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2.75" customHeight="1" x14ac:dyDescent="0.25">
      <c r="A2" s="7"/>
      <c r="B2" s="7"/>
      <c r="C2" s="9" t="s">
        <v>4</v>
      </c>
      <c r="D2" s="7"/>
      <c r="E2" s="7"/>
      <c r="F2" s="7"/>
      <c r="G2" s="7"/>
      <c r="H2" s="7"/>
      <c r="I2" s="7"/>
      <c r="J2" s="7"/>
      <c r="K2" s="7"/>
      <c r="L2" s="82"/>
      <c r="M2" s="8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2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82"/>
      <c r="M3" s="82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82"/>
      <c r="M4" s="82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2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82"/>
      <c r="M5" s="82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82"/>
      <c r="M6" s="82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2.75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82"/>
      <c r="M7" s="82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2.7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82"/>
      <c r="M8" s="82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33" customHeight="1" thickBot="1" x14ac:dyDescent="0.3">
      <c r="A9" s="7"/>
      <c r="B9" s="161"/>
      <c r="C9" s="161"/>
      <c r="D9" s="161"/>
      <c r="E9" s="161"/>
      <c r="F9" s="161"/>
      <c r="G9" s="161"/>
      <c r="H9" s="10"/>
      <c r="I9" s="175" t="s">
        <v>28</v>
      </c>
      <c r="J9" s="175"/>
      <c r="K9" s="7"/>
      <c r="L9" s="82"/>
      <c r="M9" s="82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25">
      <c r="A10" s="7"/>
      <c r="B10" s="7"/>
      <c r="C10" s="7"/>
      <c r="D10" s="7"/>
      <c r="E10" s="7"/>
      <c r="F10" s="7"/>
      <c r="G10" s="7"/>
      <c r="H10" s="7"/>
      <c r="I10" s="167">
        <v>28.5</v>
      </c>
      <c r="J10" s="168"/>
      <c r="K10" s="82"/>
      <c r="L10" s="82"/>
      <c r="M10" s="82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 thickBot="1" x14ac:dyDescent="0.3">
      <c r="A11" s="7"/>
      <c r="B11" s="7"/>
      <c r="C11" s="7"/>
      <c r="D11" s="7"/>
      <c r="E11" s="7"/>
      <c r="F11" s="7"/>
      <c r="G11" s="7"/>
      <c r="H11" s="7"/>
      <c r="I11" s="169"/>
      <c r="J11" s="170"/>
      <c r="K11" s="82"/>
      <c r="L11" s="82"/>
      <c r="M11" s="82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24.5" customHeight="1" x14ac:dyDescent="0.25">
      <c r="A12" s="7"/>
      <c r="B12" s="7"/>
      <c r="C12" s="7"/>
      <c r="D12" s="7"/>
      <c r="E12" s="7"/>
      <c r="F12" s="7"/>
      <c r="G12" s="7"/>
      <c r="H12" s="171"/>
      <c r="I12" s="7"/>
      <c r="J12" s="7"/>
      <c r="K12" s="7"/>
      <c r="L12" s="82"/>
      <c r="M12" s="82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59.25" customHeight="1" x14ac:dyDescent="0.3">
      <c r="A13" s="7"/>
      <c r="B13" s="7"/>
      <c r="C13" s="165" t="s">
        <v>5</v>
      </c>
      <c r="D13" s="165"/>
      <c r="E13" s="165"/>
      <c r="F13" s="165"/>
      <c r="G13" s="165"/>
      <c r="H13" s="171"/>
      <c r="I13" s="7"/>
      <c r="J13" s="7"/>
      <c r="K13" s="7"/>
      <c r="L13" s="82"/>
      <c r="M13" s="82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39.75" customHeight="1" thickBot="1" x14ac:dyDescent="0.3">
      <c r="A14" s="7"/>
      <c r="B14" s="173" t="s">
        <v>69</v>
      </c>
      <c r="C14" s="174"/>
      <c r="D14" s="7"/>
      <c r="E14" s="7"/>
      <c r="F14" s="7"/>
      <c r="G14" s="7"/>
      <c r="H14" s="172"/>
      <c r="I14" s="7"/>
      <c r="J14" s="7"/>
      <c r="K14" s="7"/>
      <c r="L14" s="82"/>
      <c r="M14" s="82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66" customHeight="1" thickBot="1" x14ac:dyDescent="0.3">
      <c r="A15" s="7"/>
      <c r="B15" s="166" t="s">
        <v>0</v>
      </c>
      <c r="C15" s="166"/>
      <c r="D15" s="166" t="s">
        <v>1</v>
      </c>
      <c r="E15" s="166" t="s">
        <v>2</v>
      </c>
      <c r="F15" s="162" t="s">
        <v>83</v>
      </c>
      <c r="G15" s="162"/>
      <c r="H15" s="101" t="s">
        <v>41</v>
      </c>
      <c r="I15" s="162" t="s">
        <v>9</v>
      </c>
      <c r="J15" s="67" t="s">
        <v>7</v>
      </c>
      <c r="K15" s="7"/>
      <c r="L15" s="82"/>
      <c r="M15" s="8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69" customHeight="1" thickBot="1" x14ac:dyDescent="0.3">
      <c r="A16" s="7"/>
      <c r="B16" s="166"/>
      <c r="C16" s="166"/>
      <c r="D16" s="166"/>
      <c r="E16" s="166"/>
      <c r="F16" s="102" t="s">
        <v>81</v>
      </c>
      <c r="G16" s="102" t="s">
        <v>82</v>
      </c>
      <c r="H16" s="103">
        <v>17</v>
      </c>
      <c r="I16" s="162"/>
      <c r="J16" s="104">
        <v>33</v>
      </c>
      <c r="K16" s="7"/>
      <c r="L16" s="82"/>
      <c r="M16" s="8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52.25" customHeight="1" x14ac:dyDescent="0.25">
      <c r="A17" s="7"/>
      <c r="B17" s="91" t="s">
        <v>11</v>
      </c>
      <c r="C17" s="63" t="s">
        <v>10</v>
      </c>
      <c r="D17" s="83" t="s">
        <v>35</v>
      </c>
      <c r="E17" s="84" t="s">
        <v>3</v>
      </c>
      <c r="F17" s="64">
        <v>24.96</v>
      </c>
      <c r="G17" s="64">
        <f>F17*$I$10</f>
        <v>711.36</v>
      </c>
      <c r="H17" s="64">
        <f>G17/100*(100-$H$16)</f>
        <v>590.42880000000002</v>
      </c>
      <c r="I17" s="68">
        <f>G17/100*(100-$J$16)</f>
        <v>476.6112</v>
      </c>
      <c r="J17" s="7"/>
      <c r="K17" s="7"/>
      <c r="L17" s="82"/>
      <c r="M17" s="8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15.5" customHeight="1" x14ac:dyDescent="0.25">
      <c r="A18" s="7"/>
      <c r="B18" s="92" t="s">
        <v>12</v>
      </c>
      <c r="C18" s="24" t="s">
        <v>10</v>
      </c>
      <c r="D18" s="85"/>
      <c r="E18" s="86" t="s">
        <v>3</v>
      </c>
      <c r="F18" s="25">
        <v>2.5299999999999998</v>
      </c>
      <c r="G18" s="25">
        <f>F18*$I$10</f>
        <v>72.10499999999999</v>
      </c>
      <c r="H18" s="25">
        <f>G18/100*(100-$H$16)</f>
        <v>59.847149999999985</v>
      </c>
      <c r="I18" s="69">
        <f t="shared" ref="I18:I43" si="0">G18/100*(100-$J$16)</f>
        <v>48.310349999999993</v>
      </c>
      <c r="J18" s="7"/>
      <c r="K18" s="7"/>
      <c r="L18" s="82"/>
      <c r="M18" s="82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41.75" customHeight="1" x14ac:dyDescent="0.25">
      <c r="A19" s="7"/>
      <c r="B19" s="92" t="s">
        <v>13</v>
      </c>
      <c r="C19" s="24" t="s">
        <v>10</v>
      </c>
      <c r="D19" s="85" t="s">
        <v>35</v>
      </c>
      <c r="E19" s="86" t="s">
        <v>3</v>
      </c>
      <c r="F19" s="25">
        <v>40.11</v>
      </c>
      <c r="G19" s="25">
        <f t="shared" ref="G19:G36" si="1">F19*$I$10</f>
        <v>1143.135</v>
      </c>
      <c r="H19" s="25">
        <f>G19/100*(100-$H$16)</f>
        <v>948.80205000000001</v>
      </c>
      <c r="I19" s="69">
        <f t="shared" si="0"/>
        <v>765.90044999999998</v>
      </c>
      <c r="J19" s="7"/>
      <c r="K19" s="7"/>
      <c r="L19" s="82"/>
      <c r="M19" s="8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07.25" customHeight="1" x14ac:dyDescent="0.25">
      <c r="A20" s="7"/>
      <c r="B20" s="92" t="s">
        <v>14</v>
      </c>
      <c r="C20" s="24" t="s">
        <v>10</v>
      </c>
      <c r="D20" s="85"/>
      <c r="E20" s="86" t="s">
        <v>3</v>
      </c>
      <c r="F20" s="25">
        <v>10.220000000000001</v>
      </c>
      <c r="G20" s="25">
        <f t="shared" si="1"/>
        <v>291.27000000000004</v>
      </c>
      <c r="H20" s="25">
        <f t="shared" ref="H20:H41" si="2">G20/100*(100-$H$16)</f>
        <v>241.75410000000005</v>
      </c>
      <c r="I20" s="69">
        <f t="shared" si="0"/>
        <v>195.15090000000004</v>
      </c>
      <c r="J20" s="7"/>
      <c r="K20" s="7"/>
      <c r="L20" s="82"/>
      <c r="M20" s="8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23" customHeight="1" x14ac:dyDescent="0.25">
      <c r="A21" s="7"/>
      <c r="B21" s="92" t="s">
        <v>15</v>
      </c>
      <c r="C21" s="24" t="s">
        <v>10</v>
      </c>
      <c r="D21" s="85" t="s">
        <v>35</v>
      </c>
      <c r="E21" s="86" t="s">
        <v>3</v>
      </c>
      <c r="F21" s="25">
        <v>44.45</v>
      </c>
      <c r="G21" s="25">
        <f t="shared" si="1"/>
        <v>1266.825</v>
      </c>
      <c r="H21" s="25">
        <f t="shared" si="2"/>
        <v>1051.4647500000001</v>
      </c>
      <c r="I21" s="69">
        <f t="shared" si="0"/>
        <v>848.77275000000009</v>
      </c>
      <c r="J21" s="12"/>
      <c r="K21" s="7"/>
      <c r="L21" s="82"/>
      <c r="M21" s="82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47" customHeight="1" x14ac:dyDescent="0.25">
      <c r="A22" s="7"/>
      <c r="B22" s="92" t="s">
        <v>16</v>
      </c>
      <c r="C22" s="24" t="s">
        <v>10</v>
      </c>
      <c r="D22" s="85" t="s">
        <v>30</v>
      </c>
      <c r="E22" s="86" t="s">
        <v>3</v>
      </c>
      <c r="F22" s="25">
        <v>3.19</v>
      </c>
      <c r="G22" s="25">
        <f t="shared" si="1"/>
        <v>90.914999999999992</v>
      </c>
      <c r="H22" s="25">
        <f t="shared" si="2"/>
        <v>75.45944999999999</v>
      </c>
      <c r="I22" s="69">
        <f t="shared" si="0"/>
        <v>60.913049999999991</v>
      </c>
      <c r="J22" s="12"/>
      <c r="K22" s="7"/>
      <c r="L22" s="82"/>
      <c r="M22" s="82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8.25" customHeight="1" x14ac:dyDescent="0.25">
      <c r="A23" s="7"/>
      <c r="B23" s="92" t="s">
        <v>17</v>
      </c>
      <c r="C23" s="26" t="s">
        <v>10</v>
      </c>
      <c r="D23" s="85" t="s">
        <v>35</v>
      </c>
      <c r="E23" s="86" t="s">
        <v>3</v>
      </c>
      <c r="F23" s="25">
        <v>10.59</v>
      </c>
      <c r="G23" s="25">
        <f t="shared" si="1"/>
        <v>301.815</v>
      </c>
      <c r="H23" s="25">
        <f t="shared" si="2"/>
        <v>250.50645</v>
      </c>
      <c r="I23" s="69">
        <f t="shared" si="0"/>
        <v>202.21605</v>
      </c>
      <c r="J23" s="7"/>
      <c r="K23" s="7"/>
      <c r="L23" s="82"/>
      <c r="M23" s="8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0" customHeight="1" x14ac:dyDescent="0.25">
      <c r="A24" s="7"/>
      <c r="B24" s="92" t="s">
        <v>18</v>
      </c>
      <c r="C24" s="26" t="s">
        <v>10</v>
      </c>
      <c r="D24" s="85" t="s">
        <v>35</v>
      </c>
      <c r="E24" s="86" t="s">
        <v>3</v>
      </c>
      <c r="F24" s="25">
        <v>38.159999999999997</v>
      </c>
      <c r="G24" s="25">
        <f t="shared" si="1"/>
        <v>1087.56</v>
      </c>
      <c r="H24" s="25">
        <f t="shared" si="2"/>
        <v>902.67479999999989</v>
      </c>
      <c r="I24" s="69">
        <f t="shared" si="0"/>
        <v>728.66519999999991</v>
      </c>
      <c r="J24" s="7"/>
      <c r="K24" s="7"/>
      <c r="L24" s="82"/>
      <c r="M24" s="82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36.5" customHeight="1" x14ac:dyDescent="0.25">
      <c r="A25" s="7"/>
      <c r="B25" s="92" t="s">
        <v>19</v>
      </c>
      <c r="C25" s="26" t="s">
        <v>10</v>
      </c>
      <c r="D25" s="85" t="s">
        <v>35</v>
      </c>
      <c r="E25" s="86" t="s">
        <v>3</v>
      </c>
      <c r="F25" s="25">
        <v>12.74</v>
      </c>
      <c r="G25" s="25">
        <f t="shared" si="1"/>
        <v>363.09000000000003</v>
      </c>
      <c r="H25" s="25">
        <f t="shared" si="2"/>
        <v>301.36470000000003</v>
      </c>
      <c r="I25" s="69">
        <f t="shared" si="0"/>
        <v>243.27030000000002</v>
      </c>
      <c r="J25" s="7"/>
      <c r="K25" s="7"/>
      <c r="L25" s="82"/>
      <c r="M25" s="82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26" customHeight="1" x14ac:dyDescent="0.25">
      <c r="A26" s="7"/>
      <c r="B26" s="92" t="s">
        <v>20</v>
      </c>
      <c r="C26" s="26" t="s">
        <v>10</v>
      </c>
      <c r="D26" s="85" t="s">
        <v>35</v>
      </c>
      <c r="E26" s="86" t="s">
        <v>3</v>
      </c>
      <c r="F26" s="25">
        <v>12.74</v>
      </c>
      <c r="G26" s="25">
        <f t="shared" si="1"/>
        <v>363.09000000000003</v>
      </c>
      <c r="H26" s="25">
        <f t="shared" si="2"/>
        <v>301.36470000000003</v>
      </c>
      <c r="I26" s="69">
        <f t="shared" si="0"/>
        <v>243.27030000000002</v>
      </c>
      <c r="J26" s="7"/>
      <c r="K26" s="7"/>
      <c r="L26" s="82"/>
      <c r="M26" s="82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46.25" customHeight="1" x14ac:dyDescent="0.25">
      <c r="A27" s="7"/>
      <c r="B27" s="92" t="s">
        <v>21</v>
      </c>
      <c r="C27" s="26" t="s">
        <v>10</v>
      </c>
      <c r="D27" s="85" t="s">
        <v>35</v>
      </c>
      <c r="E27" s="86" t="s">
        <v>3</v>
      </c>
      <c r="F27" s="25">
        <v>27.36</v>
      </c>
      <c r="G27" s="25">
        <f t="shared" si="1"/>
        <v>779.76</v>
      </c>
      <c r="H27" s="25">
        <f t="shared" si="2"/>
        <v>647.20079999999996</v>
      </c>
      <c r="I27" s="69">
        <f t="shared" si="0"/>
        <v>522.43920000000003</v>
      </c>
      <c r="J27" s="7"/>
      <c r="K27" s="7"/>
      <c r="L27" s="82"/>
      <c r="M27" s="82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35.75" customHeight="1" x14ac:dyDescent="0.25">
      <c r="A28" s="7"/>
      <c r="B28" s="93" t="s">
        <v>22</v>
      </c>
      <c r="C28" s="24" t="s">
        <v>10</v>
      </c>
      <c r="D28" s="87" t="s">
        <v>35</v>
      </c>
      <c r="E28" s="86" t="s">
        <v>3</v>
      </c>
      <c r="F28" s="25">
        <v>19.079999999999998</v>
      </c>
      <c r="G28" s="25">
        <f t="shared" si="1"/>
        <v>543.78</v>
      </c>
      <c r="H28" s="25">
        <f t="shared" si="2"/>
        <v>451.33739999999995</v>
      </c>
      <c r="I28" s="69">
        <f t="shared" si="0"/>
        <v>364.33259999999996</v>
      </c>
      <c r="J28" s="7"/>
      <c r="K28" s="7"/>
      <c r="L28" s="82"/>
      <c r="M28" s="82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35.75" customHeight="1" x14ac:dyDescent="0.25">
      <c r="A29" s="7"/>
      <c r="B29" s="93" t="s">
        <v>46</v>
      </c>
      <c r="C29" s="24"/>
      <c r="D29" s="87" t="s">
        <v>49</v>
      </c>
      <c r="E29" s="86" t="s">
        <v>3</v>
      </c>
      <c r="F29" s="25">
        <v>17.41</v>
      </c>
      <c r="G29" s="25">
        <f t="shared" si="1"/>
        <v>496.185</v>
      </c>
      <c r="H29" s="25">
        <f t="shared" si="2"/>
        <v>411.83355</v>
      </c>
      <c r="I29" s="69">
        <f t="shared" si="0"/>
        <v>332.44395000000003</v>
      </c>
      <c r="J29" s="7"/>
      <c r="K29" s="7"/>
      <c r="L29" s="82"/>
      <c r="M29" s="82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35.75" customHeight="1" x14ac:dyDescent="0.25">
      <c r="A30" s="7"/>
      <c r="B30" s="93" t="s">
        <v>47</v>
      </c>
      <c r="C30" s="24"/>
      <c r="D30" s="87" t="s">
        <v>49</v>
      </c>
      <c r="E30" s="86" t="s">
        <v>3</v>
      </c>
      <c r="F30" s="25">
        <v>17.41</v>
      </c>
      <c r="G30" s="25">
        <f t="shared" si="1"/>
        <v>496.185</v>
      </c>
      <c r="H30" s="25">
        <f t="shared" si="2"/>
        <v>411.83355</v>
      </c>
      <c r="I30" s="69">
        <f t="shared" si="0"/>
        <v>332.44395000000003</v>
      </c>
      <c r="J30" s="7"/>
      <c r="K30" s="7"/>
      <c r="L30" s="82"/>
      <c r="M30" s="82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35.75" customHeight="1" x14ac:dyDescent="0.25">
      <c r="A31" s="7"/>
      <c r="B31" s="93" t="s">
        <v>44</v>
      </c>
      <c r="C31" s="24"/>
      <c r="D31" s="87" t="s">
        <v>48</v>
      </c>
      <c r="E31" s="86" t="s">
        <v>3</v>
      </c>
      <c r="F31" s="25">
        <v>19.18</v>
      </c>
      <c r="G31" s="25">
        <f t="shared" si="1"/>
        <v>546.63</v>
      </c>
      <c r="H31" s="25">
        <f t="shared" si="2"/>
        <v>453.70290000000006</v>
      </c>
      <c r="I31" s="69">
        <f t="shared" si="0"/>
        <v>366.24210000000005</v>
      </c>
      <c r="J31" s="7"/>
      <c r="K31" s="7"/>
      <c r="L31" s="82"/>
      <c r="M31" s="82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35.75" customHeight="1" x14ac:dyDescent="0.25">
      <c r="A32" s="7"/>
      <c r="B32" s="93" t="s">
        <v>45</v>
      </c>
      <c r="C32" s="24"/>
      <c r="D32" s="87" t="s">
        <v>48</v>
      </c>
      <c r="E32" s="86" t="s">
        <v>3</v>
      </c>
      <c r="F32" s="25">
        <v>24.03</v>
      </c>
      <c r="G32" s="25">
        <f t="shared" si="1"/>
        <v>684.85500000000002</v>
      </c>
      <c r="H32" s="25">
        <f t="shared" si="2"/>
        <v>568.42965000000004</v>
      </c>
      <c r="I32" s="69">
        <f t="shared" si="0"/>
        <v>458.85285000000005</v>
      </c>
      <c r="J32" s="7"/>
      <c r="K32" s="7"/>
      <c r="L32" s="82"/>
      <c r="M32" s="82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05.5" customHeight="1" x14ac:dyDescent="0.25">
      <c r="A33" s="7"/>
      <c r="B33" s="94" t="s">
        <v>36</v>
      </c>
      <c r="C33" s="24"/>
      <c r="D33" s="87" t="s">
        <v>35</v>
      </c>
      <c r="E33" s="86" t="s">
        <v>3</v>
      </c>
      <c r="F33" s="25">
        <v>23.25</v>
      </c>
      <c r="G33" s="25">
        <f>F33*$I$10</f>
        <v>662.625</v>
      </c>
      <c r="H33" s="25">
        <f>G33/100*(100-$H$16)</f>
        <v>549.97874999999999</v>
      </c>
      <c r="I33" s="69">
        <f t="shared" si="0"/>
        <v>443.95875000000001</v>
      </c>
      <c r="J33" s="7"/>
      <c r="K33" s="7"/>
      <c r="L33" s="82"/>
      <c r="M33" s="82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35.75" customHeight="1" x14ac:dyDescent="0.25">
      <c r="A34" s="7"/>
      <c r="B34" s="93" t="s">
        <v>33</v>
      </c>
      <c r="C34" s="26" t="s">
        <v>10</v>
      </c>
      <c r="D34" s="87" t="s">
        <v>35</v>
      </c>
      <c r="E34" s="86" t="s">
        <v>3</v>
      </c>
      <c r="F34" s="25">
        <v>12.74</v>
      </c>
      <c r="G34" s="25">
        <f t="shared" si="1"/>
        <v>363.09000000000003</v>
      </c>
      <c r="H34" s="25">
        <f t="shared" si="2"/>
        <v>301.36470000000003</v>
      </c>
      <c r="I34" s="69">
        <f t="shared" si="0"/>
        <v>243.27030000000002</v>
      </c>
      <c r="J34" s="7"/>
      <c r="K34" s="7"/>
      <c r="L34" s="82"/>
      <c r="M34" s="82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35.75" customHeight="1" x14ac:dyDescent="0.25">
      <c r="A35" s="7"/>
      <c r="B35" s="93" t="s">
        <v>34</v>
      </c>
      <c r="C35" s="26" t="s">
        <v>10</v>
      </c>
      <c r="D35" s="87" t="s">
        <v>35</v>
      </c>
      <c r="E35" s="86" t="s">
        <v>3</v>
      </c>
      <c r="F35" s="25">
        <v>17.34</v>
      </c>
      <c r="G35" s="25">
        <f>F35*$I$10</f>
        <v>494.19</v>
      </c>
      <c r="H35" s="25">
        <f>G35/100*(100-$H$16)</f>
        <v>410.17770000000002</v>
      </c>
      <c r="I35" s="69">
        <f t="shared" si="0"/>
        <v>331.10730000000001</v>
      </c>
      <c r="J35" s="7"/>
      <c r="K35" s="7"/>
      <c r="L35" s="82"/>
      <c r="M35" s="82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35.75" customHeight="1" x14ac:dyDescent="0.25">
      <c r="A36" s="7"/>
      <c r="B36" s="92" t="s">
        <v>23</v>
      </c>
      <c r="C36" s="26" t="s">
        <v>10</v>
      </c>
      <c r="D36" s="85" t="s">
        <v>35</v>
      </c>
      <c r="E36" s="86" t="s">
        <v>3</v>
      </c>
      <c r="F36" s="25">
        <v>23.77</v>
      </c>
      <c r="G36" s="25">
        <f t="shared" si="1"/>
        <v>677.44499999999994</v>
      </c>
      <c r="H36" s="25">
        <f t="shared" si="2"/>
        <v>562.27934999999991</v>
      </c>
      <c r="I36" s="69">
        <f t="shared" si="0"/>
        <v>453.88814999999994</v>
      </c>
      <c r="J36" s="7"/>
      <c r="K36" s="7"/>
      <c r="L36" s="82"/>
      <c r="M36" s="82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33.5" customHeight="1" x14ac:dyDescent="0.25">
      <c r="A37" s="7"/>
      <c r="B37" s="92" t="s">
        <v>24</v>
      </c>
      <c r="C37" s="26" t="s">
        <v>10</v>
      </c>
      <c r="D37" s="85" t="s">
        <v>35</v>
      </c>
      <c r="E37" s="86" t="s">
        <v>3</v>
      </c>
      <c r="F37" s="25">
        <v>16.45</v>
      </c>
      <c r="G37" s="25">
        <f t="shared" ref="G37:G44" si="3">F37*$I$10</f>
        <v>468.82499999999999</v>
      </c>
      <c r="H37" s="25">
        <f t="shared" si="2"/>
        <v>389.12475000000001</v>
      </c>
      <c r="I37" s="69">
        <f t="shared" si="0"/>
        <v>314.11275000000001</v>
      </c>
      <c r="J37" s="7"/>
      <c r="K37" s="7"/>
      <c r="L37" s="82"/>
      <c r="M37" s="8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33.5" customHeight="1" x14ac:dyDescent="0.25">
      <c r="A38" s="7"/>
      <c r="B38" s="92" t="s">
        <v>51</v>
      </c>
      <c r="C38" s="26"/>
      <c r="D38" s="85" t="s">
        <v>35</v>
      </c>
      <c r="E38" s="86" t="s">
        <v>3</v>
      </c>
      <c r="F38" s="25">
        <v>11.18</v>
      </c>
      <c r="G38" s="25">
        <f t="shared" si="3"/>
        <v>318.63</v>
      </c>
      <c r="H38" s="25">
        <f t="shared" si="2"/>
        <v>264.46289999999999</v>
      </c>
      <c r="I38" s="69">
        <f t="shared" si="0"/>
        <v>213.4821</v>
      </c>
      <c r="J38" s="7"/>
      <c r="K38" s="7"/>
      <c r="L38" s="82"/>
      <c r="M38" s="8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33.5" customHeight="1" x14ac:dyDescent="0.25">
      <c r="A39" s="7"/>
      <c r="B39" s="92" t="s">
        <v>52</v>
      </c>
      <c r="C39" s="26"/>
      <c r="D39" s="85" t="s">
        <v>35</v>
      </c>
      <c r="E39" s="86" t="s">
        <v>3</v>
      </c>
      <c r="F39" s="25">
        <v>20.47</v>
      </c>
      <c r="G39" s="25">
        <f t="shared" si="3"/>
        <v>583.39499999999998</v>
      </c>
      <c r="H39" s="25">
        <f t="shared" si="2"/>
        <v>484.21785</v>
      </c>
      <c r="I39" s="69">
        <f t="shared" si="0"/>
        <v>390.87464999999997</v>
      </c>
      <c r="J39" s="7"/>
      <c r="K39" s="7"/>
      <c r="L39" s="82"/>
      <c r="M39" s="8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33.5" customHeight="1" x14ac:dyDescent="0.25">
      <c r="A40" s="7"/>
      <c r="B40" s="92" t="s">
        <v>53</v>
      </c>
      <c r="C40" s="26"/>
      <c r="D40" s="85" t="s">
        <v>35</v>
      </c>
      <c r="E40" s="86" t="s">
        <v>3</v>
      </c>
      <c r="F40" s="25">
        <v>11.18</v>
      </c>
      <c r="G40" s="25">
        <f t="shared" si="3"/>
        <v>318.63</v>
      </c>
      <c r="H40" s="25">
        <f t="shared" si="2"/>
        <v>264.46289999999999</v>
      </c>
      <c r="I40" s="69">
        <f t="shared" si="0"/>
        <v>213.4821</v>
      </c>
      <c r="J40" s="7"/>
      <c r="K40" s="7"/>
      <c r="L40" s="82"/>
      <c r="M40" s="82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33.5" customHeight="1" x14ac:dyDescent="0.25">
      <c r="A41" s="7"/>
      <c r="B41" s="92" t="s">
        <v>54</v>
      </c>
      <c r="C41" s="26"/>
      <c r="D41" s="85" t="s">
        <v>35</v>
      </c>
      <c r="E41" s="86" t="s">
        <v>3</v>
      </c>
      <c r="F41" s="25">
        <v>20.47</v>
      </c>
      <c r="G41" s="25">
        <f t="shared" si="3"/>
        <v>583.39499999999998</v>
      </c>
      <c r="H41" s="25">
        <f t="shared" si="2"/>
        <v>484.21785</v>
      </c>
      <c r="I41" s="69">
        <f t="shared" si="0"/>
        <v>390.87464999999997</v>
      </c>
      <c r="J41" s="7"/>
      <c r="K41" s="7"/>
      <c r="L41" s="82"/>
      <c r="M41" s="82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32" customHeight="1" x14ac:dyDescent="0.25">
      <c r="A42" s="7"/>
      <c r="B42" s="92" t="s">
        <v>25</v>
      </c>
      <c r="C42" s="24" t="s">
        <v>10</v>
      </c>
      <c r="D42" s="85" t="s">
        <v>32</v>
      </c>
      <c r="E42" s="86" t="s">
        <v>3</v>
      </c>
      <c r="F42" s="25">
        <v>38.65</v>
      </c>
      <c r="G42" s="25">
        <f t="shared" si="3"/>
        <v>1101.5249999999999</v>
      </c>
      <c r="H42" s="25">
        <f>G42/100*(100-$H$16)</f>
        <v>914.2657499999998</v>
      </c>
      <c r="I42" s="69">
        <f t="shared" si="0"/>
        <v>738.02174999999988</v>
      </c>
      <c r="J42" s="7"/>
      <c r="K42" s="7"/>
      <c r="L42" s="82"/>
      <c r="M42" s="82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32" customHeight="1" x14ac:dyDescent="0.25">
      <c r="A43" s="7"/>
      <c r="B43" s="92" t="s">
        <v>25</v>
      </c>
      <c r="C43" s="24" t="s">
        <v>10</v>
      </c>
      <c r="D43" s="85" t="s">
        <v>70</v>
      </c>
      <c r="E43" s="86" t="s">
        <v>3</v>
      </c>
      <c r="F43" s="25">
        <v>35.81</v>
      </c>
      <c r="G43" s="25">
        <f t="shared" ref="G43" si="4">F43*$I$10</f>
        <v>1020.585</v>
      </c>
      <c r="H43" s="25">
        <f>G43/100*(100-$H$16)</f>
        <v>847.08555000000001</v>
      </c>
      <c r="I43" s="69">
        <f t="shared" si="0"/>
        <v>683.79195000000004</v>
      </c>
      <c r="J43" s="7"/>
      <c r="K43" s="7"/>
      <c r="L43" s="82"/>
      <c r="M43" s="82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32.75" customHeight="1" x14ac:dyDescent="0.25">
      <c r="A44" s="23"/>
      <c r="B44" s="92" t="s">
        <v>67</v>
      </c>
      <c r="C44" s="27" t="s">
        <v>10</v>
      </c>
      <c r="D44" s="85" t="s">
        <v>68</v>
      </c>
      <c r="E44" s="86" t="s">
        <v>3</v>
      </c>
      <c r="F44" s="28">
        <v>124.93</v>
      </c>
      <c r="G44" s="28">
        <f t="shared" si="3"/>
        <v>3560.5050000000001</v>
      </c>
      <c r="H44" s="28">
        <f>G44/100*(100-$H$16)</f>
        <v>2955.2191499999999</v>
      </c>
      <c r="I44" s="70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32.75" customHeight="1" x14ac:dyDescent="0.25">
      <c r="A45" s="7"/>
      <c r="B45" s="95" t="s">
        <v>56</v>
      </c>
      <c r="C45" s="24"/>
      <c r="D45" s="88" t="s">
        <v>50</v>
      </c>
      <c r="E45" s="86" t="s">
        <v>6</v>
      </c>
      <c r="F45" s="25">
        <v>35.68</v>
      </c>
      <c r="G45" s="25">
        <f>F45*I10</f>
        <v>1016.88</v>
      </c>
      <c r="H45" s="25">
        <f>G45</f>
        <v>1016.88</v>
      </c>
      <c r="I45" s="69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41" customHeight="1" x14ac:dyDescent="0.25">
      <c r="A46" s="7"/>
      <c r="B46" s="95" t="s">
        <v>57</v>
      </c>
      <c r="C46" s="24"/>
      <c r="D46" s="88" t="s">
        <v>55</v>
      </c>
      <c r="E46" s="86" t="s">
        <v>6</v>
      </c>
      <c r="F46" s="25">
        <v>10.73</v>
      </c>
      <c r="G46" s="25">
        <f>F46*I10</f>
        <v>305.80500000000001</v>
      </c>
      <c r="H46" s="25">
        <f>G46</f>
        <v>305.80500000000001</v>
      </c>
      <c r="I46" s="6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41" customHeight="1" x14ac:dyDescent="0.25">
      <c r="A47" s="7"/>
      <c r="B47" s="92" t="s">
        <v>31</v>
      </c>
      <c r="C47" s="24"/>
      <c r="D47" s="85" t="s">
        <v>8</v>
      </c>
      <c r="E47" s="86" t="s">
        <v>3</v>
      </c>
      <c r="F47" s="25">
        <v>11.29</v>
      </c>
      <c r="G47" s="25">
        <f>F47*I10</f>
        <v>321.76499999999999</v>
      </c>
      <c r="H47" s="25">
        <f>G47</f>
        <v>321.76499999999999</v>
      </c>
      <c r="I47" s="69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47.75" customHeight="1" thickBot="1" x14ac:dyDescent="0.3">
      <c r="A48" s="7"/>
      <c r="B48" s="96" t="s">
        <v>65</v>
      </c>
      <c r="C48" s="65"/>
      <c r="D48" s="89" t="s">
        <v>66</v>
      </c>
      <c r="E48" s="90" t="s">
        <v>3</v>
      </c>
      <c r="F48" s="66">
        <v>14.33</v>
      </c>
      <c r="G48" s="66">
        <f>F48*I10</f>
        <v>408.40500000000003</v>
      </c>
      <c r="H48" s="66">
        <f>G48</f>
        <v>408.40500000000003</v>
      </c>
      <c r="I48" s="71"/>
      <c r="J48" s="7"/>
      <c r="K48" s="7"/>
      <c r="L48" s="82"/>
      <c r="M48" s="82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1" x14ac:dyDescent="0.35">
      <c r="A49" s="7"/>
      <c r="B49" s="7"/>
      <c r="C49" s="14"/>
      <c r="D49" s="7"/>
      <c r="E49" s="15"/>
      <c r="F49" s="15"/>
      <c r="G49" s="15"/>
      <c r="H49" s="7"/>
      <c r="I49" s="7"/>
      <c r="J49" s="7"/>
      <c r="K49" s="7"/>
      <c r="L49" s="82"/>
      <c r="M49" s="82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23" customHeight="1" x14ac:dyDescent="0.25">
      <c r="A50" s="7"/>
      <c r="B50" s="7"/>
      <c r="C50" s="13"/>
      <c r="D50" s="7"/>
      <c r="E50" s="7"/>
      <c r="F50" s="7"/>
      <c r="G50" s="7"/>
      <c r="H50" s="7"/>
      <c r="I50" s="7"/>
      <c r="J50" s="7"/>
      <c r="K50" s="7"/>
      <c r="L50" s="82"/>
      <c r="M50" s="82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5">
      <c r="A51" s="7"/>
      <c r="B51" s="7"/>
      <c r="C51" s="163"/>
      <c r="D51" s="164"/>
      <c r="E51" s="164"/>
      <c r="F51" s="164"/>
      <c r="G51" s="164"/>
      <c r="H51" s="7"/>
      <c r="I51" s="7"/>
      <c r="J51" s="7"/>
      <c r="K51" s="7"/>
      <c r="L51" s="82"/>
      <c r="M51" s="82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5">
      <c r="A52" s="7"/>
      <c r="B52" s="7"/>
      <c r="C52" s="13"/>
      <c r="D52" s="7"/>
      <c r="E52" s="7"/>
      <c r="F52" s="7"/>
      <c r="G52" s="7"/>
      <c r="H52" s="7"/>
      <c r="I52" s="7"/>
      <c r="J52" s="7"/>
      <c r="K52" s="7"/>
      <c r="L52" s="82"/>
      <c r="M52" s="82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5">
      <c r="A53" s="7"/>
      <c r="B53" s="7"/>
      <c r="C53" s="13"/>
      <c r="D53" s="7"/>
      <c r="E53" s="7"/>
      <c r="F53" s="7"/>
      <c r="G53" s="7"/>
      <c r="H53" s="7"/>
      <c r="I53" s="7"/>
      <c r="J53" s="7"/>
      <c r="K53" s="7"/>
      <c r="L53" s="82"/>
      <c r="M53" s="82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5">
      <c r="A54" s="7"/>
      <c r="B54" s="7"/>
      <c r="C54" s="16"/>
      <c r="D54" s="7"/>
      <c r="E54" s="7"/>
      <c r="F54" s="7"/>
      <c r="G54" s="7"/>
      <c r="H54" s="7"/>
      <c r="I54" s="7"/>
      <c r="J54" s="7"/>
      <c r="K54" s="7"/>
      <c r="L54" s="82"/>
      <c r="M54" s="82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x14ac:dyDescent="0.25">
      <c r="A55" s="7"/>
      <c r="B55" s="7"/>
      <c r="C55" s="13"/>
      <c r="D55" s="7"/>
      <c r="E55" s="7"/>
      <c r="F55" s="7"/>
      <c r="G55" s="7"/>
      <c r="H55" s="7"/>
      <c r="I55" s="7"/>
      <c r="J55" s="7"/>
      <c r="K55" s="7"/>
      <c r="L55" s="82"/>
      <c r="M55" s="82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x14ac:dyDescent="0.25">
      <c r="A56" s="7"/>
      <c r="B56" s="7"/>
      <c r="C56" s="13"/>
      <c r="D56" s="7"/>
      <c r="E56" s="7"/>
      <c r="F56" s="7"/>
      <c r="G56" s="7"/>
      <c r="H56" s="7"/>
      <c r="I56" s="7"/>
      <c r="J56" s="7"/>
      <c r="K56" s="7"/>
      <c r="L56" s="82"/>
      <c r="M56" s="82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x14ac:dyDescent="0.25">
      <c r="A57" s="7"/>
      <c r="B57" s="7"/>
      <c r="C57" s="13"/>
      <c r="D57" s="7"/>
      <c r="E57" s="7"/>
      <c r="F57" s="7"/>
      <c r="G57" s="7"/>
      <c r="H57" s="7"/>
      <c r="I57" s="7"/>
      <c r="J57" s="7"/>
      <c r="K57" s="7"/>
      <c r="L57" s="82"/>
      <c r="M57" s="82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5">
      <c r="A58" s="7"/>
      <c r="B58" s="7"/>
      <c r="C58" s="13"/>
      <c r="D58" s="7"/>
      <c r="E58" s="7"/>
      <c r="F58" s="7"/>
      <c r="G58" s="7"/>
      <c r="H58" s="7"/>
      <c r="I58" s="7"/>
      <c r="J58" s="7"/>
      <c r="K58" s="7"/>
      <c r="L58" s="82"/>
      <c r="M58" s="82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x14ac:dyDescent="0.25">
      <c r="A59" s="7"/>
      <c r="B59" s="7"/>
      <c r="C59" s="13"/>
      <c r="D59" s="7"/>
      <c r="E59" s="7"/>
      <c r="F59" s="7"/>
      <c r="G59" s="7"/>
      <c r="H59" s="7"/>
      <c r="I59" s="7"/>
      <c r="J59" s="7"/>
      <c r="K59" s="7"/>
      <c r="L59" s="82"/>
      <c r="M59" s="82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x14ac:dyDescent="0.25">
      <c r="A60" s="7"/>
      <c r="B60" s="7"/>
      <c r="C60" s="13"/>
      <c r="D60" s="7"/>
      <c r="E60" s="7"/>
      <c r="F60" s="7"/>
      <c r="G60" s="7"/>
      <c r="H60" s="7"/>
      <c r="I60" s="7"/>
      <c r="J60" s="7"/>
      <c r="K60" s="7"/>
      <c r="L60" s="82"/>
      <c r="M60" s="82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x14ac:dyDescent="0.25">
      <c r="A61" s="7"/>
      <c r="B61" s="7"/>
      <c r="C61" s="13"/>
      <c r="D61" s="7"/>
      <c r="E61" s="7"/>
      <c r="F61" s="7"/>
      <c r="G61" s="7"/>
      <c r="H61" s="7"/>
      <c r="I61" s="7"/>
      <c r="J61" s="7"/>
      <c r="K61" s="7"/>
      <c r="L61" s="82"/>
      <c r="M61" s="82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x14ac:dyDescent="0.25">
      <c r="A62" s="7"/>
      <c r="B62" s="7"/>
      <c r="C62" s="13"/>
      <c r="D62" s="7"/>
      <c r="E62" s="7"/>
      <c r="F62" s="7"/>
      <c r="G62" s="7"/>
      <c r="H62" s="7"/>
      <c r="I62" s="7"/>
      <c r="J62" s="7"/>
      <c r="K62" s="7"/>
      <c r="L62" s="82"/>
      <c r="M62" s="82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x14ac:dyDescent="0.25">
      <c r="A63" s="7"/>
      <c r="B63" s="7"/>
      <c r="C63" s="13"/>
      <c r="D63" s="7"/>
      <c r="E63" s="7"/>
      <c r="F63" s="7"/>
      <c r="G63" s="7"/>
      <c r="H63" s="7"/>
      <c r="I63" s="7"/>
      <c r="J63" s="7"/>
      <c r="K63" s="7"/>
      <c r="L63" s="82"/>
      <c r="M63" s="82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x14ac:dyDescent="0.25">
      <c r="A64" s="7"/>
      <c r="B64" s="7"/>
      <c r="C64" s="13"/>
      <c r="D64" s="7"/>
      <c r="E64" s="7"/>
      <c r="F64" s="7"/>
      <c r="G64" s="7"/>
      <c r="H64" s="7"/>
      <c r="I64" s="7"/>
      <c r="J64" s="7"/>
      <c r="K64" s="7"/>
      <c r="L64" s="82"/>
      <c r="M64" s="82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x14ac:dyDescent="0.25">
      <c r="A65" s="7"/>
      <c r="B65" s="7"/>
      <c r="C65" s="13"/>
      <c r="D65" s="7"/>
      <c r="E65" s="7"/>
      <c r="F65" s="7"/>
      <c r="G65" s="7"/>
      <c r="H65" s="7"/>
      <c r="I65" s="7"/>
      <c r="J65" s="7"/>
      <c r="K65" s="7"/>
      <c r="L65" s="82"/>
      <c r="M65" s="82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82"/>
      <c r="M66" s="82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82"/>
      <c r="M67" s="82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82"/>
      <c r="M68" s="82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82"/>
      <c r="M69" s="82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82"/>
      <c r="M70" s="82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82"/>
      <c r="M71" s="82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82"/>
      <c r="M72" s="82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82"/>
      <c r="M73" s="82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82"/>
      <c r="M74" s="82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82"/>
      <c r="M75" s="82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82"/>
      <c r="M76" s="82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82"/>
      <c r="M77" s="82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82"/>
      <c r="M78" s="82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82"/>
      <c r="M79" s="82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82"/>
      <c r="M80" s="82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82"/>
      <c r="M81" s="82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82"/>
      <c r="M82" s="82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82"/>
      <c r="M83" s="82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82"/>
      <c r="M84" s="82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82"/>
      <c r="M85" s="82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82"/>
      <c r="M86" s="82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82"/>
      <c r="M87" s="82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82"/>
      <c r="M88" s="82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82"/>
      <c r="M89" s="82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82"/>
      <c r="M90" s="82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82"/>
      <c r="M91" s="82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82"/>
      <c r="M92" s="82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82"/>
      <c r="M93" s="82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82"/>
      <c r="M94" s="82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82"/>
      <c r="M95" s="82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82"/>
      <c r="M96" s="82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82"/>
      <c r="M97" s="82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82"/>
      <c r="M98" s="82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82"/>
      <c r="M99" s="82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82"/>
      <c r="M100" s="82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82"/>
      <c r="M101" s="82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82"/>
      <c r="M102" s="82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82"/>
      <c r="M103" s="82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82"/>
      <c r="M104" s="82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82"/>
      <c r="M105" s="82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82"/>
      <c r="M106" s="82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82"/>
      <c r="M107" s="82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82"/>
      <c r="M108" s="82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82"/>
      <c r="M109" s="82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82"/>
      <c r="M110" s="82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82"/>
      <c r="M111" s="82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82"/>
      <c r="M112" s="82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82"/>
      <c r="M113" s="82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82"/>
      <c r="M114" s="82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82"/>
      <c r="M115" s="82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82"/>
      <c r="M116" s="82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82"/>
      <c r="M117" s="82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82"/>
      <c r="M118" s="82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82"/>
      <c r="M119" s="82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82"/>
      <c r="M120" s="82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82"/>
      <c r="M121" s="82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82"/>
      <c r="M122" s="82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82"/>
      <c r="M123" s="82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82"/>
      <c r="M124" s="82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82"/>
      <c r="M125" s="82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82"/>
      <c r="M126" s="82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82"/>
      <c r="M127" s="82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82"/>
      <c r="M128" s="82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82"/>
      <c r="M129" s="82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82"/>
      <c r="M130" s="82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82"/>
      <c r="M131" s="82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82"/>
      <c r="M132" s="82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82"/>
      <c r="M133" s="82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82"/>
      <c r="M134" s="82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82"/>
      <c r="M135" s="82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82"/>
      <c r="M136" s="82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82"/>
      <c r="M137" s="82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82"/>
      <c r="M138" s="82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82"/>
      <c r="M139" s="82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82"/>
      <c r="M140" s="82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82"/>
      <c r="M141" s="82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82"/>
      <c r="M142" s="82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82"/>
      <c r="M143" s="82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82"/>
      <c r="M144" s="82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82"/>
      <c r="M145" s="82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82"/>
      <c r="M146" s="82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82"/>
      <c r="M147" s="82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82"/>
      <c r="M148" s="82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82"/>
      <c r="M149" s="82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82"/>
      <c r="M150" s="82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82"/>
      <c r="M151" s="82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82"/>
      <c r="M152" s="82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82"/>
      <c r="M153" s="82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82"/>
      <c r="M154" s="82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82"/>
      <c r="M155" s="82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82"/>
      <c r="M156" s="82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82"/>
      <c r="M157" s="82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82"/>
      <c r="M158" s="82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82"/>
      <c r="M159" s="82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82"/>
      <c r="M160" s="82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82"/>
      <c r="M161" s="82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82"/>
      <c r="M162" s="82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82"/>
      <c r="M163" s="82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82"/>
      <c r="M164" s="82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82"/>
      <c r="M165" s="82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82"/>
      <c r="M166" s="82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82"/>
      <c r="M167" s="82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82"/>
      <c r="M168" s="82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82"/>
      <c r="M169" s="82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82"/>
      <c r="M170" s="82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82"/>
      <c r="M171" s="82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82"/>
      <c r="M172" s="82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82"/>
      <c r="M173" s="82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82"/>
      <c r="M174" s="82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82"/>
      <c r="M175" s="82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82"/>
      <c r="M176" s="82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82"/>
      <c r="M177" s="82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82"/>
      <c r="M178" s="82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82"/>
      <c r="M179" s="82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82"/>
      <c r="M180" s="82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82"/>
      <c r="M181" s="82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82"/>
      <c r="M182" s="82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82"/>
      <c r="M183" s="82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82"/>
      <c r="M184" s="82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82"/>
      <c r="M185" s="82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82"/>
      <c r="M186" s="82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82"/>
      <c r="M187" s="82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82"/>
      <c r="M188" s="82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82"/>
      <c r="M189" s="82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82"/>
      <c r="M190" s="82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82"/>
      <c r="M191" s="82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82"/>
      <c r="M192" s="82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82"/>
      <c r="M193" s="82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82"/>
      <c r="M194" s="82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82"/>
      <c r="M195" s="82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82"/>
      <c r="M196" s="82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82"/>
      <c r="M197" s="82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82"/>
      <c r="M198" s="82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82"/>
      <c r="M199" s="82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82"/>
      <c r="M200" s="82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82"/>
      <c r="M201" s="82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82"/>
      <c r="M202" s="82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82"/>
      <c r="M203" s="82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82"/>
      <c r="M204" s="82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82"/>
      <c r="M205" s="82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82"/>
      <c r="M206" s="82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82"/>
      <c r="M207" s="82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82"/>
      <c r="M208" s="82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82"/>
      <c r="M209" s="82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82"/>
      <c r="M210" s="82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82"/>
      <c r="M211" s="82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82"/>
      <c r="M212" s="82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82"/>
      <c r="M213" s="82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82"/>
      <c r="M214" s="82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82"/>
      <c r="M215" s="82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82"/>
      <c r="M216" s="82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82"/>
      <c r="M217" s="82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82"/>
      <c r="M218" s="82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82"/>
      <c r="M219" s="82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82"/>
      <c r="M220" s="82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82"/>
      <c r="M221" s="82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82"/>
      <c r="M222" s="82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82"/>
      <c r="M223" s="82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82"/>
      <c r="M224" s="82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82"/>
      <c r="M225" s="82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82"/>
      <c r="M226" s="82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82"/>
      <c r="M227" s="82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82"/>
      <c r="M228" s="82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82"/>
      <c r="M229" s="82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82"/>
      <c r="M230" s="82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82"/>
      <c r="M231" s="82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82"/>
      <c r="M232" s="82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82"/>
      <c r="M233" s="82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82"/>
      <c r="M234" s="82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82"/>
      <c r="M235" s="82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82"/>
      <c r="M236" s="82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82"/>
      <c r="M237" s="82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82"/>
      <c r="M238" s="82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82"/>
      <c r="M239" s="82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82"/>
      <c r="M240" s="82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82"/>
      <c r="M241" s="82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82"/>
      <c r="M242" s="82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82"/>
      <c r="M243" s="82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82"/>
      <c r="M244" s="82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82"/>
      <c r="M245" s="82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82"/>
      <c r="M246" s="82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82"/>
      <c r="M247" s="82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82"/>
      <c r="M248" s="82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82"/>
      <c r="M249" s="82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82"/>
      <c r="M250" s="82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82"/>
      <c r="M251" s="82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82"/>
      <c r="M252" s="82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82"/>
      <c r="M253" s="82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82"/>
      <c r="M254" s="82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82"/>
      <c r="M255" s="82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82"/>
      <c r="M256" s="82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82"/>
      <c r="M257" s="82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82"/>
      <c r="M258" s="82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82"/>
      <c r="M259" s="82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82"/>
      <c r="M260" s="82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82"/>
      <c r="M261" s="82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82"/>
      <c r="M262" s="82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82"/>
      <c r="M263" s="82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82"/>
      <c r="M264" s="82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82"/>
      <c r="M265" s="82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82"/>
      <c r="M266" s="82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82"/>
      <c r="M267" s="82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82"/>
      <c r="M268" s="82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82"/>
      <c r="M269" s="82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82"/>
      <c r="M270" s="82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82"/>
      <c r="M271" s="82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82"/>
      <c r="M272" s="82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82"/>
      <c r="M273" s="82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82"/>
      <c r="M274" s="82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82"/>
      <c r="M275" s="82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82"/>
      <c r="M276" s="82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82"/>
      <c r="M277" s="82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82"/>
      <c r="M278" s="82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82"/>
      <c r="M279" s="82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82"/>
      <c r="M280" s="82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82"/>
      <c r="M281" s="82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82"/>
      <c r="M282" s="82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82"/>
      <c r="M283" s="82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82"/>
      <c r="M284" s="82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82"/>
      <c r="M285" s="82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82"/>
      <c r="M286" s="82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82"/>
      <c r="M287" s="82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82"/>
      <c r="M288" s="82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82"/>
      <c r="M289" s="82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82"/>
      <c r="M290" s="82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82"/>
      <c r="M291" s="82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82"/>
      <c r="M292" s="82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82"/>
      <c r="M293" s="82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82"/>
      <c r="M294" s="82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82"/>
      <c r="M295" s="82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82"/>
      <c r="M296" s="82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82"/>
      <c r="M297" s="82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82"/>
      <c r="M298" s="82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82"/>
      <c r="M299" s="82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82"/>
      <c r="M300" s="82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82"/>
      <c r="M301" s="82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82"/>
      <c r="M302" s="82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82"/>
      <c r="M303" s="82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82"/>
      <c r="M304" s="82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82"/>
      <c r="M305" s="82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82"/>
      <c r="M306" s="82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82"/>
      <c r="M307" s="82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82"/>
      <c r="M308" s="82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82"/>
      <c r="M309" s="82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82"/>
      <c r="M310" s="82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82"/>
      <c r="M311" s="82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82"/>
      <c r="M312" s="82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82"/>
      <c r="M313" s="82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82"/>
      <c r="M314" s="82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82"/>
      <c r="M315" s="82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2"/>
      <c r="M316" s="82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2"/>
      <c r="M317" s="82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82"/>
      <c r="M318" s="82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2"/>
      <c r="M319" s="82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82"/>
      <c r="M320" s="82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2"/>
      <c r="M321" s="82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82"/>
      <c r="M322" s="82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82"/>
      <c r="M323" s="82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82"/>
      <c r="M324" s="82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82"/>
      <c r="M325" s="82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82"/>
      <c r="M326" s="82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82"/>
      <c r="M327" s="82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82"/>
      <c r="M328" s="82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82"/>
      <c r="M329" s="82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82"/>
      <c r="M330" s="82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82"/>
      <c r="M331" s="82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82"/>
      <c r="M332" s="82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82"/>
      <c r="M333" s="82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82"/>
      <c r="M334" s="82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82"/>
      <c r="M335" s="82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82"/>
      <c r="M336" s="82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82"/>
      <c r="M337" s="82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82"/>
      <c r="M338" s="82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82"/>
      <c r="M339" s="82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82"/>
      <c r="M340" s="82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82"/>
      <c r="M341" s="82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82"/>
      <c r="M342" s="82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82"/>
      <c r="M343" s="82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82"/>
      <c r="M344" s="82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82"/>
      <c r="M345" s="82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82"/>
      <c r="M346" s="82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82"/>
      <c r="M347" s="82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82"/>
      <c r="M348" s="82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82"/>
      <c r="M349" s="82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82"/>
      <c r="M350" s="82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82"/>
      <c r="M351" s="82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82"/>
      <c r="M352" s="82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82"/>
      <c r="M353" s="82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82"/>
      <c r="M354" s="82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82"/>
      <c r="M355" s="82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82"/>
      <c r="M356" s="82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82"/>
      <c r="M357" s="82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82"/>
      <c r="M358" s="82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82"/>
      <c r="M359" s="82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82"/>
      <c r="M360" s="82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82"/>
      <c r="M361" s="82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82"/>
      <c r="M362" s="82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82"/>
      <c r="M363" s="82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82"/>
      <c r="M364" s="82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82"/>
      <c r="M365" s="82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82"/>
      <c r="M366" s="82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82"/>
      <c r="M367" s="82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82"/>
      <c r="M368" s="82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82"/>
      <c r="M369" s="82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82"/>
      <c r="M370" s="82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82"/>
      <c r="M371" s="82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82"/>
      <c r="M372" s="82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82"/>
      <c r="M373" s="82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82"/>
      <c r="M374" s="82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82"/>
      <c r="M375" s="82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82"/>
      <c r="M376" s="82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82"/>
      <c r="M377" s="82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82"/>
      <c r="M378" s="82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82"/>
      <c r="M379" s="82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82"/>
      <c r="M380" s="82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82"/>
      <c r="M381" s="82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82"/>
      <c r="M382" s="82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82"/>
      <c r="M383" s="82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82"/>
      <c r="M384" s="82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82"/>
      <c r="M385" s="82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82"/>
      <c r="M386" s="82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82"/>
      <c r="M387" s="82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82"/>
      <c r="M388" s="82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82"/>
      <c r="M389" s="82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82"/>
      <c r="M390" s="82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82"/>
      <c r="M391" s="82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82"/>
      <c r="M392" s="82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82"/>
      <c r="M393" s="82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82"/>
      <c r="M394" s="82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82"/>
      <c r="M395" s="82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82"/>
      <c r="M396" s="82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82"/>
      <c r="M397" s="82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82"/>
      <c r="M398" s="82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82"/>
      <c r="M399" s="82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82"/>
      <c r="M400" s="82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82"/>
      <c r="M401" s="82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82"/>
      <c r="M402" s="82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82"/>
      <c r="M403" s="82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82"/>
      <c r="M404" s="82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82"/>
      <c r="M405" s="82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82"/>
      <c r="M406" s="82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82"/>
      <c r="M407" s="82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82"/>
      <c r="M408" s="82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82"/>
      <c r="M409" s="82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82"/>
      <c r="M410" s="82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82"/>
      <c r="M411" s="82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82"/>
      <c r="M412" s="82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82"/>
      <c r="M413" s="82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82"/>
      <c r="M414" s="82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82"/>
      <c r="M415" s="82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82"/>
      <c r="M416" s="82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82"/>
      <c r="M417" s="82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82"/>
      <c r="M418" s="82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82"/>
      <c r="M419" s="82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82"/>
      <c r="M420" s="82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82"/>
      <c r="M421" s="82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82"/>
      <c r="M422" s="82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82"/>
      <c r="M423" s="82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82"/>
      <c r="M424" s="82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82"/>
      <c r="M425" s="82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82"/>
      <c r="M426" s="82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82"/>
      <c r="M427" s="82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82"/>
      <c r="M428" s="82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82"/>
      <c r="M429" s="82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82"/>
      <c r="M430" s="82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82"/>
      <c r="M431" s="82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82"/>
      <c r="M432" s="82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82"/>
      <c r="M433" s="82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82"/>
      <c r="M434" s="82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82"/>
      <c r="M435" s="82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82"/>
      <c r="M436" s="82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82"/>
      <c r="M437" s="82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82"/>
      <c r="M438" s="82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82"/>
      <c r="M439" s="82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82"/>
      <c r="M440" s="82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82"/>
      <c r="M441" s="82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82"/>
      <c r="M442" s="82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82"/>
      <c r="M443" s="82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82"/>
      <c r="M444" s="82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82"/>
      <c r="M445" s="82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82"/>
      <c r="M446" s="82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82"/>
      <c r="M447" s="82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82"/>
      <c r="M448" s="82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82"/>
      <c r="M449" s="82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82"/>
      <c r="M450" s="82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82"/>
      <c r="M451" s="82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82"/>
      <c r="M452" s="82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82"/>
      <c r="M453" s="82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82"/>
      <c r="M454" s="82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82"/>
      <c r="M455" s="82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82"/>
      <c r="M456" s="82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82"/>
      <c r="M457" s="82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82"/>
      <c r="M458" s="82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82"/>
      <c r="M459" s="82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82"/>
      <c r="M460" s="82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82"/>
      <c r="M461" s="82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82"/>
      <c r="M462" s="82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82"/>
      <c r="M463" s="82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</sheetData>
  <mergeCells count="12">
    <mergeCell ref="B9:G9"/>
    <mergeCell ref="I15:I16"/>
    <mergeCell ref="C51:G51"/>
    <mergeCell ref="C13:G13"/>
    <mergeCell ref="D15:D16"/>
    <mergeCell ref="E15:E16"/>
    <mergeCell ref="F15:G15"/>
    <mergeCell ref="B15:C16"/>
    <mergeCell ref="I10:J11"/>
    <mergeCell ref="H12:H14"/>
    <mergeCell ref="B14:C14"/>
    <mergeCell ref="I9:J9"/>
  </mergeCell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1025" r:id="rId4">
          <objectPr defaultSize="0" autoPict="0" r:id="rId5">
            <anchor moveWithCells="1" sizeWithCells="1">
              <from>
                <xdr:col>2</xdr:col>
                <xdr:colOff>2686050</xdr:colOff>
                <xdr:row>17</xdr:row>
                <xdr:rowOff>28575</xdr:rowOff>
              </from>
              <to>
                <xdr:col>2</xdr:col>
                <xdr:colOff>4695825</xdr:colOff>
                <xdr:row>17</xdr:row>
                <xdr:rowOff>1447800</xdr:rowOff>
              </to>
            </anchor>
          </objectPr>
        </oleObject>
      </mc:Choice>
      <mc:Fallback>
        <oleObject progId="AcroExch.Document.DC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QUEENTILE  (черепица)</vt:lpstr>
      <vt:lpstr>QUEENTILE (ПН) </vt:lpstr>
      <vt:lpstr>QUEENTILE доборные</vt:lpstr>
      <vt:lpstr>'QUEENTILE  (черепица)'!Область_печати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2019-07-03T07:07:01Z</dcterms:modified>
</cp:coreProperties>
</file>