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20730" windowHeight="10620" activeTab="0"/>
  </bookViews>
  <sheets>
    <sheet name="Прайс без ніг" sheetId="1" r:id="rId1"/>
    <sheet name="Прайс з ног" sheetId="2" r:id="rId2"/>
    <sheet name="Прайс VIP" sheetId="3" r:id="rId3"/>
    <sheet name="Прай АБОфіс" sheetId="4" state="hidden" r:id="rId4"/>
  </sheets>
  <definedNames>
    <definedName name="_xlnm.Print_Area" localSheetId="2">'Прайс VIP'!$A$1:$K$33</definedName>
    <definedName name="_xlnm.Print_Area" localSheetId="0">'Прайс без ніг'!$A$1:$K$48</definedName>
    <definedName name="_xlnm.Print_Area" localSheetId="1">'Прайс з ног'!$A$1:$K$48</definedName>
  </definedNames>
  <calcPr fullCalcOnLoad="1"/>
</workbook>
</file>

<file path=xl/sharedStrings.xml><?xml version="1.0" encoding="utf-8"?>
<sst xmlns="http://schemas.openxmlformats.org/spreadsheetml/2006/main" count="425" uniqueCount="239">
  <si>
    <t>190*80</t>
  </si>
  <si>
    <t>190*90</t>
  </si>
  <si>
    <t>190*100</t>
  </si>
  <si>
    <t>200*80</t>
  </si>
  <si>
    <t>200*90</t>
  </si>
  <si>
    <t>200*100</t>
  </si>
  <si>
    <t>190*120</t>
  </si>
  <si>
    <t>190*140</t>
  </si>
  <si>
    <t>190*160</t>
  </si>
  <si>
    <t>190*180</t>
  </si>
  <si>
    <t>200*120</t>
  </si>
  <si>
    <t>200*140</t>
  </si>
  <si>
    <t>200*160</t>
  </si>
  <si>
    <t>200*180</t>
  </si>
  <si>
    <t>200*200</t>
  </si>
  <si>
    <t>190*150</t>
  </si>
  <si>
    <t>200*150</t>
  </si>
  <si>
    <r>
      <t>Ціна, грн.</t>
    </r>
    <r>
      <rPr>
        <b/>
        <sz val="8"/>
        <rFont val="Times New Roman"/>
        <family val="1"/>
      </rPr>
      <t>відстань між ламелями</t>
    </r>
  </si>
  <si>
    <t>brand-mebel.com</t>
  </si>
  <si>
    <t xml:space="preserve">  Механізм підйому каркасу на амортизаторах М43</t>
  </si>
  <si>
    <t xml:space="preserve">  Механізм підйому каркасу на амортизаторах М44</t>
  </si>
  <si>
    <t xml:space="preserve">  Механізм підйому каркасу на амортизаторах В44</t>
  </si>
  <si>
    <t>Роздріб</t>
  </si>
  <si>
    <t xml:space="preserve">Найменування        </t>
  </si>
  <si>
    <t xml:space="preserve">093 0000 249   </t>
  </si>
  <si>
    <t>Пост.кл.</t>
  </si>
  <si>
    <t>Опт</t>
  </si>
  <si>
    <t>Каркас стандарт         (5,5 см)</t>
  </si>
  <si>
    <t xml:space="preserve">     м.Львів. вул.Личаківська 255</t>
  </si>
  <si>
    <t xml:space="preserve"> *Сірим тоном позначені позиції під замовлення.</t>
  </si>
  <si>
    <r>
      <t xml:space="preserve"> *Нестандартний розмір каркасу = наближений більший розмір </t>
    </r>
    <r>
      <rPr>
        <b/>
        <i/>
        <sz val="10"/>
        <color indexed="10"/>
        <rFont val="Times New Roman"/>
        <family val="1"/>
      </rPr>
      <t xml:space="preserve">+20%. </t>
    </r>
    <r>
      <rPr>
        <b/>
        <i/>
        <sz val="10"/>
        <rFont val="Times New Roman"/>
        <family val="1"/>
      </rPr>
      <t xml:space="preserve">Термін виготовлення - 30днів.                                                           </t>
    </r>
  </si>
  <si>
    <t>1шт.</t>
  </si>
  <si>
    <t>20шт.</t>
  </si>
  <si>
    <t>50шт.</t>
  </si>
  <si>
    <t>100шт.</t>
  </si>
  <si>
    <t>500шт.</t>
  </si>
  <si>
    <t xml:space="preserve">  Кріплення для ламелей 8х54</t>
  </si>
  <si>
    <t>200шт.</t>
  </si>
  <si>
    <t xml:space="preserve">  Нога для каркаса</t>
  </si>
  <si>
    <t>800мм</t>
  </si>
  <si>
    <t>900мм</t>
  </si>
  <si>
    <t>700мм</t>
  </si>
  <si>
    <t>250;350;450;750;1000;1200;1500 N</t>
  </si>
  <si>
    <t>5компл</t>
  </si>
  <si>
    <t>20комп</t>
  </si>
  <si>
    <t>50комп</t>
  </si>
  <si>
    <t>Каркас посилений
xl (4,5 см)</t>
  </si>
  <si>
    <t>Каркас екстра         xxl  (2,5 см)</t>
  </si>
  <si>
    <t>прайс-лист VIP</t>
  </si>
  <si>
    <t xml:space="preserve">тел. (032)243 0 249,  096 0000 249   </t>
  </si>
  <si>
    <t xml:space="preserve"> *При попередньму замовленні каркасів (відвантаження з заводу) на суму від 50000грн. - доставка по Україні -</t>
  </si>
  <si>
    <t xml:space="preserve">  Каркас ліжка вкладний односпальний з ніжками</t>
  </si>
  <si>
    <t xml:space="preserve">  Каркас ліжка вкладний двоспальний з ніжками</t>
  </si>
  <si>
    <t xml:space="preserve">  Каркас ліжка  односпальний вкладний</t>
  </si>
  <si>
    <t xml:space="preserve">  Каркас ліжка  односпальний  вкладний</t>
  </si>
  <si>
    <t xml:space="preserve">  Каркас ліжка  двоспальний  вкладний</t>
  </si>
  <si>
    <t>прайс-лист без ніг</t>
  </si>
  <si>
    <t>Код товару</t>
  </si>
  <si>
    <t>Назва  товару</t>
  </si>
  <si>
    <t>Ціна основна</t>
  </si>
  <si>
    <t>Ціна 1</t>
  </si>
  <si>
    <t>Ціна 2</t>
  </si>
  <si>
    <t>Ціна 3</t>
  </si>
  <si>
    <t>Ціна 4</t>
  </si>
  <si>
    <t>Ціна 5</t>
  </si>
  <si>
    <t>000001</t>
  </si>
  <si>
    <t>Каркас ліжка односпальний 190*80 (5,5см) 16</t>
  </si>
  <si>
    <t>000002</t>
  </si>
  <si>
    <t>Каркас ліжка односпальний 190*90 (5,5см) 16</t>
  </si>
  <si>
    <t>000003</t>
  </si>
  <si>
    <t>Каркас ліжка односпальний 190*100 (5,5см) 16</t>
  </si>
  <si>
    <t>000004</t>
  </si>
  <si>
    <t>Каркас ліжка односпальний 200*80 (5,5см) 17</t>
  </si>
  <si>
    <t>000005</t>
  </si>
  <si>
    <t>Каркас ліжка односпальний 200*90 (5,5см) 17</t>
  </si>
  <si>
    <t>000006</t>
  </si>
  <si>
    <t>Каркас ліжка односпальний 200*100 (5,5см) 17</t>
  </si>
  <si>
    <t>000007</t>
  </si>
  <si>
    <t>Каркас ліжка односпальний 190*80 (4,5см) 18</t>
  </si>
  <si>
    <t>000008</t>
  </si>
  <si>
    <t>Каркас ліжка односпальний 190*90 (4,5см) 18</t>
  </si>
  <si>
    <t>000009</t>
  </si>
  <si>
    <t>Каркас ліжка односпальний 190*100 (4,5см) 18</t>
  </si>
  <si>
    <t>000010</t>
  </si>
  <si>
    <t>Каркас ліжка односпальний 200*80 (4,5см) 19</t>
  </si>
  <si>
    <t>000011</t>
  </si>
  <si>
    <t>Каркас ліжка односпальний 200*90 (4,5см) 19</t>
  </si>
  <si>
    <t>000012</t>
  </si>
  <si>
    <t>Каркас ліжка односпальний 200*100 (4,5см) 19</t>
  </si>
  <si>
    <t>000013</t>
  </si>
  <si>
    <t>Каркас ліжка односпальний 190*80 (2,5см) 22</t>
  </si>
  <si>
    <t>000014</t>
  </si>
  <si>
    <t>Каркас ліжка односпальний 190*90 (2,5см) 22</t>
  </si>
  <si>
    <t>000015</t>
  </si>
  <si>
    <t>Каркас ліжка односпальний 190*100 (2,5см) 22</t>
  </si>
  <si>
    <t>000016</t>
  </si>
  <si>
    <t>Каркас ліжка односпальний 200*80 (2,5см) 23</t>
  </si>
  <si>
    <t>000017</t>
  </si>
  <si>
    <t>Каркас ліжка односпальний 200*90 (2,5см) 23</t>
  </si>
  <si>
    <t>000018</t>
  </si>
  <si>
    <t>Каркас ліжка односпальний 200*100 (2,5см) 23</t>
  </si>
  <si>
    <t>000019</t>
  </si>
  <si>
    <t>Каркас ліжка двоспальний 190*120 (5,5см) 32</t>
  </si>
  <si>
    <t>000020</t>
  </si>
  <si>
    <t>Каркас ліжка двоспальний 190*140 (5,5см) 32</t>
  </si>
  <si>
    <t>000021</t>
  </si>
  <si>
    <t>Каркас ліжка двоспальний 190*150 (5,5см) 32</t>
  </si>
  <si>
    <t>000022</t>
  </si>
  <si>
    <t>Каркас ліжка двоспальний 190*160 (5,5см) 32</t>
  </si>
  <si>
    <t>000023</t>
  </si>
  <si>
    <t>Каркас ліжка двоспальний 190*180 (5,5см) 32</t>
  </si>
  <si>
    <t>000024</t>
  </si>
  <si>
    <t>Каркас ліжка двоспальний 200*120 (5,5см) 34</t>
  </si>
  <si>
    <t>000025</t>
  </si>
  <si>
    <t>Каркас ліжка двоспальний 200*140 (5,5см) 34</t>
  </si>
  <si>
    <t>000026</t>
  </si>
  <si>
    <t>Каркас ліжка двоспальний 200*150 (5,5см) 34</t>
  </si>
  <si>
    <t>000027</t>
  </si>
  <si>
    <t>Каркас ліжка двоспальний 200*160 (5,5см) 34</t>
  </si>
  <si>
    <t>000028</t>
  </si>
  <si>
    <t>Каркас ліжка двоспальний 200*180 (5,5см) 34</t>
  </si>
  <si>
    <t>000029</t>
  </si>
  <si>
    <t>Каркас ліжка двоспальний 200*200 (5,5см) 34</t>
  </si>
  <si>
    <t>000030</t>
  </si>
  <si>
    <t>Каркас ліжка двоспальний 190*120 (4,5см) 36</t>
  </si>
  <si>
    <t>000031</t>
  </si>
  <si>
    <t>Каркас ліжка двоспальний 190*140 (4,5см) 36</t>
  </si>
  <si>
    <t>000032</t>
  </si>
  <si>
    <t>Каркас ліжка двоспальний 190*150 (4,5см) 36</t>
  </si>
  <si>
    <t>000033</t>
  </si>
  <si>
    <t>Каркас ліжка двоспальний 190*160 (4,5см) 36</t>
  </si>
  <si>
    <t>000034</t>
  </si>
  <si>
    <t>Каркас ліжка двоспальний 190*180 (4,5см) 36</t>
  </si>
  <si>
    <t>000035</t>
  </si>
  <si>
    <t>Каркас ліжка двоспальний 200*120 (4,5см) 38</t>
  </si>
  <si>
    <t>000036</t>
  </si>
  <si>
    <t>Каркас ліжка двоспальний 200*140 (4,5см) 38</t>
  </si>
  <si>
    <t>000037</t>
  </si>
  <si>
    <t>Каркас ліжка двоспальний 200*150 (4,5см) 38</t>
  </si>
  <si>
    <t>000038</t>
  </si>
  <si>
    <t>Каркас ліжка двоспальний 200*160 (4,5см) 38</t>
  </si>
  <si>
    <t>000039</t>
  </si>
  <si>
    <t>Каркас ліжка двоспальний 200*180 (4,5см) 38</t>
  </si>
  <si>
    <t>000040</t>
  </si>
  <si>
    <t>Каркас ліжка двоспальний 200*200 (4,5см) 38</t>
  </si>
  <si>
    <t>000041</t>
  </si>
  <si>
    <t>Каркас ліжка двоспальний 190*120 (2,5см) 44</t>
  </si>
  <si>
    <t>000042</t>
  </si>
  <si>
    <t>Каркас ліжка двоспальний 190*140 (2,5см) 44</t>
  </si>
  <si>
    <t>000043</t>
  </si>
  <si>
    <t>Каркас ліжка двоспальний 190*150 (2,5см) 44</t>
  </si>
  <si>
    <t>000044</t>
  </si>
  <si>
    <t>Каркас ліжка двоспальний 190*160 (2,5см) 44</t>
  </si>
  <si>
    <t>000045</t>
  </si>
  <si>
    <t>Каркас ліжка двоспальний 190*180 (2,5см) 44</t>
  </si>
  <si>
    <t>000046</t>
  </si>
  <si>
    <t>Каркас ліжка двоспальний 200*120 (2,5см) 46</t>
  </si>
  <si>
    <t>000047</t>
  </si>
  <si>
    <t>Каркас ліжка двоспальний 200*140 (2,5см) 46</t>
  </si>
  <si>
    <t>000048</t>
  </si>
  <si>
    <t>Каркас ліжка двоспальний 200*150 (2,5см) 46</t>
  </si>
  <si>
    <t>000049</t>
  </si>
  <si>
    <t>Каркас ліжка двоспальний 200*160 (2,5см) 46</t>
  </si>
  <si>
    <t>000050</t>
  </si>
  <si>
    <t>Каркас ліжка двоспальний 200*180 (2,5см) 46</t>
  </si>
  <si>
    <t>000051</t>
  </si>
  <si>
    <t>Каркас ліжка двоспальний 200*200 (2,5см) 46</t>
  </si>
  <si>
    <t>000052</t>
  </si>
  <si>
    <t>Комплект ніг каркаса односпального (5шт)</t>
  </si>
  <si>
    <t>000053</t>
  </si>
  <si>
    <t>Комплект ніг каркаса двоспального (6шт)</t>
  </si>
  <si>
    <t>000054</t>
  </si>
  <si>
    <t>Нога для каркаса</t>
  </si>
  <si>
    <t>000055</t>
  </si>
  <si>
    <t>Ламель грабова 700мм</t>
  </si>
  <si>
    <t>000056</t>
  </si>
  <si>
    <t>Ламель грабова 800мм</t>
  </si>
  <si>
    <t>000057</t>
  </si>
  <si>
    <t>Ламель грабова 900мм</t>
  </si>
  <si>
    <t>000058</t>
  </si>
  <si>
    <t>Ламель букова 700мм</t>
  </si>
  <si>
    <t>000059</t>
  </si>
  <si>
    <t>Ламель букова 800мм</t>
  </si>
  <si>
    <t>000060</t>
  </si>
  <si>
    <t>Ламель букова 900мм</t>
  </si>
  <si>
    <t>000061</t>
  </si>
  <si>
    <t>Кріплення для ламелей</t>
  </si>
  <si>
    <t>000062</t>
  </si>
  <si>
    <t>Каркас ліжка розбірний 190*160 (4,5см) 36</t>
  </si>
  <si>
    <t>000063</t>
  </si>
  <si>
    <t>Каркас ліжка розбірний 190*180 (4,5см) 36</t>
  </si>
  <si>
    <t>000064</t>
  </si>
  <si>
    <t>Каркас ліжка розбірний 200*160 (5,5см) 34</t>
  </si>
  <si>
    <t>000065</t>
  </si>
  <si>
    <t>Каркас ліжка розбірний 200*180 (5,5см) 34</t>
  </si>
  <si>
    <t>000066</t>
  </si>
  <si>
    <t>Каркас ліжка розбірний 200*160 (4,5см) 38</t>
  </si>
  <si>
    <t>000067</t>
  </si>
  <si>
    <t>Каркас ліжка розбірний 200*180 (4,5см) 38</t>
  </si>
  <si>
    <t>000068</t>
  </si>
  <si>
    <t>Каркас ліжка розбірний 200*200 (4,5см) 38</t>
  </si>
  <si>
    <t>000069</t>
  </si>
  <si>
    <t>Каркас ліжка розбірний 200*160 (2,5см) 46</t>
  </si>
  <si>
    <t>000070</t>
  </si>
  <si>
    <t>Каркас ліжка розбірний 200*180 (2,5см) 46</t>
  </si>
  <si>
    <t>грн</t>
  </si>
  <si>
    <t xml:space="preserve"> +  </t>
  </si>
  <si>
    <t>1500шт.</t>
  </si>
  <si>
    <t xml:space="preserve">  Ламель букова                              3360шт.</t>
  </si>
  <si>
    <t xml:space="preserve">  Ламель букова                              2620шт.</t>
  </si>
  <si>
    <t xml:space="preserve">  Ламель букова                              2950шт.</t>
  </si>
  <si>
    <t xml:space="preserve"> + 75 грн</t>
  </si>
  <si>
    <t xml:space="preserve"> + 90 грн</t>
  </si>
  <si>
    <t xml:space="preserve">  Каркас ліжка вкладний односпальний (без ніжок)</t>
  </si>
  <si>
    <t xml:space="preserve">  Каркас ліжка вкладний двоспальний(без ніжок)</t>
  </si>
  <si>
    <t xml:space="preserve">  Ламель букова                             3360шт.</t>
  </si>
  <si>
    <t xml:space="preserve">  Ламель букова                             2950шт.</t>
  </si>
  <si>
    <t xml:space="preserve">  Ламель букова                             2620шт.</t>
  </si>
  <si>
    <t>прайс-лист з ніжками</t>
  </si>
  <si>
    <t>-</t>
  </si>
  <si>
    <r>
      <t xml:space="preserve">          БЕЗКОШТОВНА. </t>
    </r>
    <r>
      <rPr>
        <b/>
        <i/>
        <sz val="10"/>
        <rFont val="Times New Roman"/>
        <family val="1"/>
      </rPr>
      <t>Термін виконання - від 20 до 40 днів</t>
    </r>
  </si>
  <si>
    <t xml:space="preserve">  Каркас ліжка  односпальний  з ніжками</t>
  </si>
  <si>
    <t xml:space="preserve">  Каркас ліжка  двоспальний з ніжками</t>
  </si>
  <si>
    <t xml:space="preserve">  Каркас ліжка  двоспальний  з ніжками</t>
  </si>
  <si>
    <t>куб. м</t>
  </si>
  <si>
    <t xml:space="preserve">  Ламель грабова                            3369шт.</t>
  </si>
  <si>
    <t xml:space="preserve">  Ламель грабова                            2948шт.</t>
  </si>
  <si>
    <t xml:space="preserve">  Ламель грабова                            2621шт.</t>
  </si>
  <si>
    <t>+</t>
  </si>
  <si>
    <r>
      <t xml:space="preserve"> *Каркас ліжка двоспальний розкладний (2 част)  </t>
    </r>
    <r>
      <rPr>
        <b/>
        <i/>
        <sz val="10"/>
        <color indexed="10"/>
        <rFont val="Times New Roman"/>
        <family val="1"/>
      </rPr>
      <t>+250грн</t>
    </r>
  </si>
  <si>
    <r>
      <t xml:space="preserve"> *Можлива обрізка каркасу під нестандартний розмір. Вартість </t>
    </r>
    <r>
      <rPr>
        <b/>
        <i/>
        <sz val="10"/>
        <color indexed="10"/>
        <rFont val="Times New Roman"/>
        <family val="1"/>
      </rPr>
      <t xml:space="preserve">140 грн/сторону </t>
    </r>
    <r>
      <rPr>
        <b/>
        <i/>
        <sz val="10"/>
        <rFont val="Times New Roman"/>
        <family val="1"/>
      </rPr>
      <t xml:space="preserve">Термін виготовлення - 5днів.                                                           </t>
    </r>
  </si>
  <si>
    <r>
      <t xml:space="preserve">          БЕЗКОШТОВНА + додаткова знижка -4% (прайс VIP). </t>
    </r>
    <r>
      <rPr>
        <b/>
        <i/>
        <sz val="10"/>
        <rFont val="Times New Roman"/>
        <family val="1"/>
      </rPr>
      <t>Термін виконання - від 20 до 40 днів</t>
    </r>
  </si>
  <si>
    <t>250;500;600;800;1000;1200 N</t>
  </si>
  <si>
    <t>100</t>
  </si>
  <si>
    <t>120</t>
  </si>
  <si>
    <t>Обмежувач матрацу Твіст</t>
  </si>
  <si>
    <t>Обмежувач матрацу Флеш</t>
  </si>
  <si>
    <t>накладний на 25мм трубу</t>
  </si>
  <si>
    <t xml:space="preserve">на різьбі під отвори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</si>
</sst>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[$-422]d\ mmmm\ yyyy&quot; р.&quot;"/>
    <numFmt numFmtId="188" formatCode="[$-FC19]d\ mmmm\ yyyy\ &quot;г.&quot;"/>
  </numFmts>
  <fonts count="6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6"/>
      <name val="Baskerville Old Face"/>
      <family val="1"/>
    </font>
    <font>
      <sz val="7"/>
      <name val="Times New Roman"/>
      <family val="1"/>
    </font>
    <font>
      <sz val="10"/>
      <name val="Baskerville Old Face"/>
      <family val="1"/>
    </font>
    <font>
      <i/>
      <sz val="10"/>
      <name val="Baskerville Old Face"/>
      <family val="1"/>
    </font>
    <font>
      <b/>
      <i/>
      <u val="single"/>
      <sz val="12"/>
      <color indexed="12"/>
      <name val="Baskerville Old Face"/>
      <family val="1"/>
    </font>
    <font>
      <i/>
      <sz val="11"/>
      <name val="Baskerville Old Face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4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 style="thin"/>
      <bottom style="thin"/>
    </border>
    <border>
      <left style="thin"/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>
        <color indexed="63"/>
      </right>
      <top style="thin"/>
      <bottom style="thin"/>
    </border>
    <border>
      <left style="double">
        <color rgb="FFFF0000"/>
      </left>
      <right>
        <color indexed="63"/>
      </right>
      <top style="thin"/>
      <bottom style="thin"/>
    </border>
    <border>
      <left style="double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>
        <color rgb="FFFF0000"/>
      </top>
      <bottom style="thin"/>
    </border>
    <border>
      <left style="thin"/>
      <right style="double">
        <color rgb="FFFF0000"/>
      </right>
      <top style="double">
        <color rgb="FFFF0000"/>
      </top>
      <bottom style="thin"/>
    </border>
    <border>
      <left>
        <color indexed="63"/>
      </left>
      <right style="thin"/>
      <top style="double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42" applyBorder="1" applyAlignment="1" applyProtection="1">
      <alignment horizontal="right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" fontId="61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3" fillId="15" borderId="14" xfId="0" applyNumberFormat="1" applyFont="1" applyFill="1" applyBorder="1" applyAlignment="1">
      <alignment horizontal="center"/>
    </xf>
    <xf numFmtId="1" fontId="11" fillId="15" borderId="10" xfId="0" applyNumberFormat="1" applyFont="1" applyFill="1" applyBorder="1" applyAlignment="1">
      <alignment horizontal="center"/>
    </xf>
    <xf numFmtId="1" fontId="11" fillId="15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7" xfId="42" applyBorder="1" applyAlignment="1" applyProtection="1">
      <alignment horizontal="right" wrapText="1"/>
      <protection/>
    </xf>
    <xf numFmtId="1" fontId="11" fillId="0" borderId="18" xfId="0" applyNumberFormat="1" applyFont="1" applyFill="1" applyBorder="1" applyAlignment="1">
      <alignment horizontal="center"/>
    </xf>
    <xf numFmtId="1" fontId="11" fillId="15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61" fillId="33" borderId="2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4" fillId="15" borderId="25" xfId="42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49" fontId="8" fillId="34" borderId="14" xfId="0" applyNumberFormat="1" applyFont="1" applyFill="1" applyBorder="1" applyAlignment="1">
      <alignment/>
    </xf>
    <xf numFmtId="49" fontId="8" fillId="34" borderId="13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42" applyFont="1" applyFill="1" applyBorder="1" applyAlignment="1" applyProtection="1">
      <alignment vertical="center" wrapText="1"/>
      <protection/>
    </xf>
    <xf numFmtId="0" fontId="62" fillId="0" borderId="0" xfId="0" applyFont="1" applyAlignment="1">
      <alignment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" fontId="18" fillId="0" borderId="0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1" fontId="11" fillId="34" borderId="18" xfId="0" applyNumberFormat="1" applyFont="1" applyFill="1" applyBorder="1" applyAlignment="1">
      <alignment horizontal="center"/>
    </xf>
    <xf numFmtId="1" fontId="61" fillId="34" borderId="24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10" fontId="21" fillId="34" borderId="0" xfId="0" applyNumberFormat="1" applyFont="1" applyFill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9" fontId="5" fillId="35" borderId="24" xfId="0" applyNumberFormat="1" applyFont="1" applyFill="1" applyBorder="1" applyAlignment="1">
      <alignment/>
    </xf>
    <xf numFmtId="49" fontId="5" fillId="35" borderId="14" xfId="0" applyNumberFormat="1" applyFont="1" applyFill="1" applyBorder="1" applyAlignment="1">
      <alignment/>
    </xf>
    <xf numFmtId="49" fontId="5" fillId="35" borderId="18" xfId="0" applyNumberFormat="1" applyFont="1" applyFill="1" applyBorder="1" applyAlignment="1">
      <alignment/>
    </xf>
    <xf numFmtId="49" fontId="5" fillId="35" borderId="14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right"/>
    </xf>
    <xf numFmtId="49" fontId="5" fillId="35" borderId="14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184" fontId="0" fillId="0" borderId="0" xfId="0" applyNumberFormat="1" applyAlignment="1">
      <alignment vertical="center"/>
    </xf>
    <xf numFmtId="1" fontId="61" fillId="36" borderId="24" xfId="0" applyNumberFormat="1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0" fontId="4" fillId="34" borderId="25" xfId="42" applyFont="1" applyFill="1" applyBorder="1" applyAlignment="1" applyProtection="1">
      <alignment horizontal="left" vertical="center" wrapText="1"/>
      <protection/>
    </xf>
    <xf numFmtId="0" fontId="4" fillId="34" borderId="10" xfId="42" applyFont="1" applyFill="1" applyBorder="1" applyAlignment="1" applyProtection="1">
      <alignment horizontal="center" vertical="center" wrapText="1"/>
      <protection/>
    </xf>
    <xf numFmtId="0" fontId="4" fillId="34" borderId="25" xfId="42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49" fontId="8" fillId="34" borderId="20" xfId="0" applyNumberFormat="1" applyFont="1" applyFill="1" applyBorder="1" applyAlignment="1">
      <alignment horizontal="center"/>
    </xf>
    <xf numFmtId="10" fontId="21" fillId="0" borderId="0" xfId="0" applyNumberFormat="1" applyFont="1" applyBorder="1" applyAlignment="1">
      <alignment horizontal="center" vertical="center"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1" fontId="61" fillId="0" borderId="24" xfId="0" applyNumberFormat="1" applyFont="1" applyFill="1" applyBorder="1" applyAlignment="1">
      <alignment horizontal="center"/>
    </xf>
    <xf numFmtId="1" fontId="61" fillId="15" borderId="24" xfId="0" applyNumberFormat="1" applyFont="1" applyFill="1" applyBorder="1" applyAlignment="1">
      <alignment horizontal="center"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4" fillId="0" borderId="10" xfId="42" applyFont="1" applyFill="1" applyBorder="1" applyAlignment="1" applyProtection="1">
      <alignment horizontal="left" vertical="center" wrapText="1"/>
      <protection/>
    </xf>
    <xf numFmtId="1" fontId="7" fillId="0" borderId="2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1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2" fontId="61" fillId="34" borderId="24" xfId="0" applyNumberFormat="1" applyFont="1" applyFill="1" applyBorder="1" applyAlignment="1">
      <alignment horizontal="center"/>
    </xf>
    <xf numFmtId="2" fontId="61" fillId="34" borderId="14" xfId="0" applyNumberFormat="1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2" applyFont="1" applyBorder="1" applyAlignment="1" applyProtection="1">
      <alignment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8" borderId="16" xfId="42" applyFont="1" applyFill="1" applyBorder="1" applyAlignment="1" applyProtection="1">
      <alignment horizontal="center"/>
      <protection/>
    </xf>
    <xf numFmtId="0" fontId="16" fillId="8" borderId="34" xfId="42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49" fontId="17" fillId="0" borderId="0" xfId="0" applyNumberFormat="1" applyFont="1" applyBorder="1" applyAlignment="1">
      <alignment horizontal="right"/>
    </xf>
    <xf numFmtId="49" fontId="17" fillId="0" borderId="20" xfId="0" applyNumberFormat="1" applyFont="1" applyBorder="1" applyAlignment="1">
      <alignment horizontal="right"/>
    </xf>
    <xf numFmtId="14" fontId="17" fillId="0" borderId="0" xfId="0" applyNumberFormat="1" applyFont="1" applyBorder="1" applyAlignment="1">
      <alignment horizontal="center"/>
    </xf>
    <xf numFmtId="14" fontId="17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2" fontId="20" fillId="34" borderId="24" xfId="0" applyNumberFormat="1" applyFont="1" applyFill="1" applyBorder="1" applyAlignment="1">
      <alignment horizontal="center" vertical="center"/>
    </xf>
    <xf numFmtId="2" fontId="20" fillId="34" borderId="14" xfId="0" applyNumberFormat="1" applyFont="1" applyFill="1" applyBorder="1" applyAlignment="1">
      <alignment horizontal="center" vertical="center"/>
    </xf>
    <xf numFmtId="2" fontId="20" fillId="34" borderId="24" xfId="0" applyNumberFormat="1" applyFont="1" applyFill="1" applyBorder="1" applyAlignment="1">
      <alignment horizontal="center"/>
    </xf>
    <xf numFmtId="2" fontId="20" fillId="34" borderId="14" xfId="0" applyNumberFormat="1" applyFont="1" applyFill="1" applyBorder="1" applyAlignment="1">
      <alignment horizontal="center"/>
    </xf>
    <xf numFmtId="1" fontId="5" fillId="34" borderId="24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20" fillId="0" borderId="24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5" fillId="34" borderId="24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1" fontId="5" fillId="34" borderId="35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left"/>
    </xf>
    <xf numFmtId="1" fontId="61" fillId="0" borderId="24" xfId="0" applyNumberFormat="1" applyFont="1" applyFill="1" applyBorder="1" applyAlignment="1">
      <alignment horizontal="center"/>
    </xf>
    <xf numFmtId="1" fontId="61" fillId="0" borderId="14" xfId="0" applyNumberFormat="1" applyFont="1" applyFill="1" applyBorder="1" applyAlignment="1">
      <alignment horizontal="center"/>
    </xf>
    <xf numFmtId="1" fontId="61" fillId="0" borderId="18" xfId="0" applyNumberFormat="1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1" fontId="61" fillId="15" borderId="24" xfId="0" applyNumberFormat="1" applyFont="1" applyFill="1" applyBorder="1" applyAlignment="1">
      <alignment horizontal="center"/>
    </xf>
    <xf numFmtId="1" fontId="61" fillId="15" borderId="14" xfId="0" applyNumberFormat="1" applyFont="1" applyFill="1" applyBorder="1" applyAlignment="1">
      <alignment horizontal="center"/>
    </xf>
    <xf numFmtId="1" fontId="61" fillId="15" borderId="18" xfId="0" applyNumberFormat="1" applyFont="1" applyFill="1" applyBorder="1" applyAlignment="1">
      <alignment horizontal="center"/>
    </xf>
    <xf numFmtId="1" fontId="61" fillId="15" borderId="10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49" fontId="5" fillId="35" borderId="19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brand-mebel.com/" TargetMode="External" /><Relationship Id="rId4" Type="http://schemas.openxmlformats.org/officeDocument/2006/relationships/hyperlink" Target="http://brand-mebel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brand-mebel.com/" TargetMode="External" /><Relationship Id="rId4" Type="http://schemas.openxmlformats.org/officeDocument/2006/relationships/hyperlink" Target="http://brand-mebel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brand-mebel.com/" TargetMode="External" /><Relationship Id="rId4" Type="http://schemas.openxmlformats.org/officeDocument/2006/relationships/hyperlink" Target="http://brand-meb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47625</xdr:rowOff>
    </xdr:from>
    <xdr:ext cx="43338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04775" y="47625"/>
          <a:ext cx="433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257175</xdr:colOff>
      <xdr:row>0</xdr:row>
      <xdr:rowOff>57150</xdr:rowOff>
    </xdr:from>
    <xdr:to>
      <xdr:col>0</xdr:col>
      <xdr:colOff>2514600</xdr:colOff>
      <xdr:row>4</xdr:row>
      <xdr:rowOff>161925</xdr:rowOff>
    </xdr:to>
    <xdr:pic>
      <xdr:nvPicPr>
        <xdr:cNvPr id="2" name="Рисунок 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2247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0</xdr:col>
      <xdr:colOff>2695575</xdr:colOff>
      <xdr:row>4</xdr:row>
      <xdr:rowOff>161925</xdr:rowOff>
    </xdr:to>
    <xdr:pic>
      <xdr:nvPicPr>
        <xdr:cNvPr id="3" name="Рисунок 8" descr="Логотип_NEW-02 - Копія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2438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47625</xdr:rowOff>
    </xdr:from>
    <xdr:ext cx="43338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4775" y="47625"/>
          <a:ext cx="433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257175</xdr:colOff>
      <xdr:row>0</xdr:row>
      <xdr:rowOff>57150</xdr:rowOff>
    </xdr:from>
    <xdr:to>
      <xdr:col>0</xdr:col>
      <xdr:colOff>2514600</xdr:colOff>
      <xdr:row>4</xdr:row>
      <xdr:rowOff>161925</xdr:rowOff>
    </xdr:to>
    <xdr:pic>
      <xdr:nvPicPr>
        <xdr:cNvPr id="2" name="Рисунок 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2247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0</xdr:col>
      <xdr:colOff>2695575</xdr:colOff>
      <xdr:row>4</xdr:row>
      <xdr:rowOff>161925</xdr:rowOff>
    </xdr:to>
    <xdr:pic>
      <xdr:nvPicPr>
        <xdr:cNvPr id="3" name="Рисунок 8" descr="Логотип_NEW-02 - Копія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2438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47625</xdr:rowOff>
    </xdr:from>
    <xdr:ext cx="43243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104775" y="47625"/>
          <a:ext cx="4324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257175</xdr:colOff>
      <xdr:row>0</xdr:row>
      <xdr:rowOff>57150</xdr:rowOff>
    </xdr:from>
    <xdr:to>
      <xdr:col>0</xdr:col>
      <xdr:colOff>2514600</xdr:colOff>
      <xdr:row>4</xdr:row>
      <xdr:rowOff>190500</xdr:rowOff>
    </xdr:to>
    <xdr:pic>
      <xdr:nvPicPr>
        <xdr:cNvPr id="2" name="Рисунок 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2247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0</xdr:col>
      <xdr:colOff>2695575</xdr:colOff>
      <xdr:row>4</xdr:row>
      <xdr:rowOff>190500</xdr:rowOff>
    </xdr:to>
    <xdr:pic>
      <xdr:nvPicPr>
        <xdr:cNvPr id="3" name="Рисунок 8" descr="Логотип_NEW-02 - Копія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2438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&#1040;&#1076;&#1084;&#1080;&#1085;&#1080;&#1089;&#1090;&#1088;&#1072;&#1090;&#1086;&#1088;/Downloads/brand-mebel.com" TargetMode="External" /><Relationship Id="rId2" Type="http://schemas.openxmlformats.org/officeDocument/2006/relationships/hyperlink" Target="http://brand-mebel.com/p25232889-podemnyj-mehanizm-dlya.html" TargetMode="External" /><Relationship Id="rId3" Type="http://schemas.openxmlformats.org/officeDocument/2006/relationships/hyperlink" Target="http://brand-mebel.com/p25233661-podemnyj-mehanizm-dlya.html" TargetMode="External" /><Relationship Id="rId4" Type="http://schemas.openxmlformats.org/officeDocument/2006/relationships/hyperlink" Target="http://brand-mebel.com/p86271569-podemnyj-mehanizm-dlya.html" TargetMode="External" /><Relationship Id="rId5" Type="http://schemas.openxmlformats.org/officeDocument/2006/relationships/hyperlink" Target="http://brand-mebel.com/p24355864-karkas-krovati-odnospalnyj.html" TargetMode="External" /><Relationship Id="rId6" Type="http://schemas.openxmlformats.org/officeDocument/2006/relationships/hyperlink" Target="http://brand-mebel.com/p55063453-karkas-krovati-odnospalnyj.html" TargetMode="External" /><Relationship Id="rId7" Type="http://schemas.openxmlformats.org/officeDocument/2006/relationships/hyperlink" Target="http://brand-mebel.com/p55063678-karkas-krovati-odnospalnyj.html" TargetMode="External" /><Relationship Id="rId8" Type="http://schemas.openxmlformats.org/officeDocument/2006/relationships/hyperlink" Target="http://brand-mebel.com/p55928241-karkas-krovati-odnospalnyj.html" TargetMode="External" /><Relationship Id="rId9" Type="http://schemas.openxmlformats.org/officeDocument/2006/relationships/hyperlink" Target="http://brand-mebel.com/p55928317-karkas-krovati-odnospalnyj.html" TargetMode="External" /><Relationship Id="rId10" Type="http://schemas.openxmlformats.org/officeDocument/2006/relationships/hyperlink" Target="http://brand-mebel.com/p55928406-karkas-krovati-odnospalnyj.html" TargetMode="External" /><Relationship Id="rId11" Type="http://schemas.openxmlformats.org/officeDocument/2006/relationships/hyperlink" Target="http://brand-mebel.com/p55920494-karkas-krovati-dvuspalnyj.html" TargetMode="External" /><Relationship Id="rId12" Type="http://schemas.openxmlformats.org/officeDocument/2006/relationships/hyperlink" Target="http://brand-mebel.com/p55925648-karkas-krovati-dvuspalnyj.html" TargetMode="External" /><Relationship Id="rId13" Type="http://schemas.openxmlformats.org/officeDocument/2006/relationships/hyperlink" Target="http://brand-mebel.com/p55925837-karkas-krovati-dvuspalnyj.html" TargetMode="External" /><Relationship Id="rId14" Type="http://schemas.openxmlformats.org/officeDocument/2006/relationships/hyperlink" Target="http://brand-mebel.com/p55925917-karkas-krovati-dvuspalnyj.html" TargetMode="External" /><Relationship Id="rId15" Type="http://schemas.openxmlformats.org/officeDocument/2006/relationships/hyperlink" Target="http://brand-mebel.com/p55925993-karkas-krovati-dvuspalnyj.html" TargetMode="External" /><Relationship Id="rId16" Type="http://schemas.openxmlformats.org/officeDocument/2006/relationships/hyperlink" Target="http://brand-mebel.com/p55926118-karkas-krovati-dvuspalnyj.html" TargetMode="External" /><Relationship Id="rId17" Type="http://schemas.openxmlformats.org/officeDocument/2006/relationships/hyperlink" Target="http://brand-mebel.com/p55926211-karkas-krovati-dvuspalnyj.html" TargetMode="External" /><Relationship Id="rId18" Type="http://schemas.openxmlformats.org/officeDocument/2006/relationships/hyperlink" Target="http://brand-mebel.com/p55926367-karkas-krovati-dvuspalnyj.html" TargetMode="External" /><Relationship Id="rId19" Type="http://schemas.openxmlformats.org/officeDocument/2006/relationships/hyperlink" Target="http://brand-mebel.com/p55926419-karkas-krovati-dvuspalnyj.html" TargetMode="External" /><Relationship Id="rId20" Type="http://schemas.openxmlformats.org/officeDocument/2006/relationships/hyperlink" Target="http://brand-mebel.com/p55927044-karkas-krovati-dvuspalnyj.html" TargetMode="External" /><Relationship Id="rId21" Type="http://schemas.openxmlformats.org/officeDocument/2006/relationships/hyperlink" Target="http://brand-mebel.com/p55927151-karkas-krovati-dvuspalnyj.html" TargetMode="External" /><Relationship Id="rId22" Type="http://schemas.openxmlformats.org/officeDocument/2006/relationships/hyperlink" Target="http://brand-mebel.com/p280101247-nozhki-dlya-karkasa.html" TargetMode="External" /><Relationship Id="rId23" Type="http://schemas.openxmlformats.org/officeDocument/2006/relationships/hyperlink" Target="http://brand-mebel.com/p369089956-lamel-latofleks-grabovaya.html" TargetMode="External" /><Relationship Id="rId24" Type="http://schemas.openxmlformats.org/officeDocument/2006/relationships/hyperlink" Target="http://brand-mebel.com/p369092354-lamel-latofleks-grabovaya.html" TargetMode="External" /><Relationship Id="rId25" Type="http://schemas.openxmlformats.org/officeDocument/2006/relationships/hyperlink" Target="http://brand-mebel.com/p369112519-lamel-latofleks-bukovaya.html" TargetMode="External" /><Relationship Id="rId26" Type="http://schemas.openxmlformats.org/officeDocument/2006/relationships/hyperlink" Target="http://brand-mebel.com/p280228713-kreplenie-lameli-8h54.html" TargetMode="External" /><Relationship Id="rId27" Type="http://schemas.openxmlformats.org/officeDocument/2006/relationships/hyperlink" Target="http://brand-mebel.com/p281277949-lameli-latofleks-bukovye.html" TargetMode="External" /><Relationship Id="rId28" Type="http://schemas.openxmlformats.org/officeDocument/2006/relationships/hyperlink" Target="http://brand-mebel.com/p369116427-lamel-latofleks-bukovaya.html" TargetMode="External" /><Relationship Id="rId29" Type="http://schemas.openxmlformats.org/officeDocument/2006/relationships/hyperlink" Target="http://brand-mebel.com/p369121354-lamel-latofleks-bukovaya.html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&#1040;&#1076;&#1084;&#1080;&#1085;&#1080;&#1089;&#1090;&#1088;&#1072;&#1090;&#1086;&#1088;/Downloads/brand-mebel.com" TargetMode="External" /><Relationship Id="rId2" Type="http://schemas.openxmlformats.org/officeDocument/2006/relationships/hyperlink" Target="http://brand-mebel.com/p25232889-podemnyj-mehanizm-dlya.html" TargetMode="External" /><Relationship Id="rId3" Type="http://schemas.openxmlformats.org/officeDocument/2006/relationships/hyperlink" Target="http://brand-mebel.com/p25233661-podemnyj-mehanizm-dlya.html" TargetMode="External" /><Relationship Id="rId4" Type="http://schemas.openxmlformats.org/officeDocument/2006/relationships/hyperlink" Target="http://brand-mebel.com/p86271569-podemnyj-mehanizm-dlya.html" TargetMode="External" /><Relationship Id="rId5" Type="http://schemas.openxmlformats.org/officeDocument/2006/relationships/hyperlink" Target="http://brand-mebel.com/p24355864-karkas-krovati-odnospalnyj.html" TargetMode="External" /><Relationship Id="rId6" Type="http://schemas.openxmlformats.org/officeDocument/2006/relationships/hyperlink" Target="http://brand-mebel.com/p55063453-karkas-krovati-odnospalnyj.html" TargetMode="External" /><Relationship Id="rId7" Type="http://schemas.openxmlformats.org/officeDocument/2006/relationships/hyperlink" Target="http://brand-mebel.com/p55063678-karkas-krovati-odnospalnyj.html" TargetMode="External" /><Relationship Id="rId8" Type="http://schemas.openxmlformats.org/officeDocument/2006/relationships/hyperlink" Target="http://brand-mebel.com/p55928241-karkas-krovati-odnospalnyj.html" TargetMode="External" /><Relationship Id="rId9" Type="http://schemas.openxmlformats.org/officeDocument/2006/relationships/hyperlink" Target="http://brand-mebel.com/p55928317-karkas-krovati-odnospalnyj.html" TargetMode="External" /><Relationship Id="rId10" Type="http://schemas.openxmlformats.org/officeDocument/2006/relationships/hyperlink" Target="http://brand-mebel.com/p55928406-karkas-krovati-odnospalnyj.html" TargetMode="External" /><Relationship Id="rId11" Type="http://schemas.openxmlformats.org/officeDocument/2006/relationships/hyperlink" Target="http://brand-mebel.com/p55920494-karkas-krovati-dvuspalnyj.html" TargetMode="External" /><Relationship Id="rId12" Type="http://schemas.openxmlformats.org/officeDocument/2006/relationships/hyperlink" Target="http://brand-mebel.com/p55925648-karkas-krovati-dvuspalnyj.html" TargetMode="External" /><Relationship Id="rId13" Type="http://schemas.openxmlformats.org/officeDocument/2006/relationships/hyperlink" Target="http://brand-mebel.com/p55925837-karkas-krovati-dvuspalnyj.html" TargetMode="External" /><Relationship Id="rId14" Type="http://schemas.openxmlformats.org/officeDocument/2006/relationships/hyperlink" Target="http://brand-mebel.com/p55925917-karkas-krovati-dvuspalnyj.html" TargetMode="External" /><Relationship Id="rId15" Type="http://schemas.openxmlformats.org/officeDocument/2006/relationships/hyperlink" Target="http://brand-mebel.com/p55925993-karkas-krovati-dvuspalnyj.html" TargetMode="External" /><Relationship Id="rId16" Type="http://schemas.openxmlformats.org/officeDocument/2006/relationships/hyperlink" Target="http://brand-mebel.com/p55926118-karkas-krovati-dvuspalnyj.html" TargetMode="External" /><Relationship Id="rId17" Type="http://schemas.openxmlformats.org/officeDocument/2006/relationships/hyperlink" Target="http://brand-mebel.com/p55926211-karkas-krovati-dvuspalnyj.html" TargetMode="External" /><Relationship Id="rId18" Type="http://schemas.openxmlformats.org/officeDocument/2006/relationships/hyperlink" Target="http://brand-mebel.com/p55926367-karkas-krovati-dvuspalnyj.html" TargetMode="External" /><Relationship Id="rId19" Type="http://schemas.openxmlformats.org/officeDocument/2006/relationships/hyperlink" Target="http://brand-mebel.com/p55926419-karkas-krovati-dvuspalnyj.html" TargetMode="External" /><Relationship Id="rId20" Type="http://schemas.openxmlformats.org/officeDocument/2006/relationships/hyperlink" Target="http://brand-mebel.com/p55927044-karkas-krovati-dvuspalnyj.html" TargetMode="External" /><Relationship Id="rId21" Type="http://schemas.openxmlformats.org/officeDocument/2006/relationships/hyperlink" Target="http://brand-mebel.com/p55927151-karkas-krovati-dvuspalnyj.html" TargetMode="External" /><Relationship Id="rId22" Type="http://schemas.openxmlformats.org/officeDocument/2006/relationships/hyperlink" Target="http://brand-mebel.com/p280101247-nozhki-dlya-karkasa.html" TargetMode="External" /><Relationship Id="rId23" Type="http://schemas.openxmlformats.org/officeDocument/2006/relationships/hyperlink" Target="http://brand-mebel.com/p369089956-lamel-latofleks-grabovaya.html" TargetMode="External" /><Relationship Id="rId24" Type="http://schemas.openxmlformats.org/officeDocument/2006/relationships/hyperlink" Target="http://brand-mebel.com/p369092354-lamel-latofleks-grabovaya.html" TargetMode="External" /><Relationship Id="rId25" Type="http://schemas.openxmlformats.org/officeDocument/2006/relationships/hyperlink" Target="http://brand-mebel.com/p369112519-lamel-latofleks-bukovaya.html" TargetMode="External" /><Relationship Id="rId26" Type="http://schemas.openxmlformats.org/officeDocument/2006/relationships/hyperlink" Target="http://brand-mebel.com/p280228713-kreplenie-lameli-8h54.html" TargetMode="External" /><Relationship Id="rId27" Type="http://schemas.openxmlformats.org/officeDocument/2006/relationships/hyperlink" Target="http://brand-mebel.com/p281277949-lameli-latofleks-bukovye.html" TargetMode="External" /><Relationship Id="rId28" Type="http://schemas.openxmlformats.org/officeDocument/2006/relationships/hyperlink" Target="http://brand-mebel.com/p369116427-lamel-latofleks-bukovaya.html" TargetMode="External" /><Relationship Id="rId29" Type="http://schemas.openxmlformats.org/officeDocument/2006/relationships/hyperlink" Target="http://brand-mebel.com/p369121354-lamel-latofleks-bukovaya.html" TargetMode="Externa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&#1040;&#1076;&#1084;&#1080;&#1085;&#1080;&#1089;&#1090;&#1088;&#1072;&#1090;&#1086;&#1088;/Downloads/brand-mebel.com" TargetMode="External" /><Relationship Id="rId2" Type="http://schemas.openxmlformats.org/officeDocument/2006/relationships/hyperlink" Target="http://brand-mebel.com/p24355864-karkas-krovati-odnospalnyj.html" TargetMode="External" /><Relationship Id="rId3" Type="http://schemas.openxmlformats.org/officeDocument/2006/relationships/hyperlink" Target="http://brand-mebel.com/p55063453-karkas-krovati-odnospalnyj.html" TargetMode="External" /><Relationship Id="rId4" Type="http://schemas.openxmlformats.org/officeDocument/2006/relationships/hyperlink" Target="http://brand-mebel.com/p55063678-karkas-krovati-odnospalnyj.html" TargetMode="External" /><Relationship Id="rId5" Type="http://schemas.openxmlformats.org/officeDocument/2006/relationships/hyperlink" Target="http://brand-mebel.com/p55928241-karkas-krovati-odnospalnyj.html" TargetMode="External" /><Relationship Id="rId6" Type="http://schemas.openxmlformats.org/officeDocument/2006/relationships/hyperlink" Target="http://brand-mebel.com/p55928317-karkas-krovati-odnospalnyj.html" TargetMode="External" /><Relationship Id="rId7" Type="http://schemas.openxmlformats.org/officeDocument/2006/relationships/hyperlink" Target="http://brand-mebel.com/p55928406-karkas-krovati-odnospalnyj.html" TargetMode="External" /><Relationship Id="rId8" Type="http://schemas.openxmlformats.org/officeDocument/2006/relationships/hyperlink" Target="http://brand-mebel.com/p55920494-karkas-krovati-dvuspalnyj.html" TargetMode="External" /><Relationship Id="rId9" Type="http://schemas.openxmlformats.org/officeDocument/2006/relationships/hyperlink" Target="http://brand-mebel.com/p55925648-karkas-krovati-dvuspalnyj.html" TargetMode="External" /><Relationship Id="rId10" Type="http://schemas.openxmlformats.org/officeDocument/2006/relationships/hyperlink" Target="http://brand-mebel.com/p55925837-karkas-krovati-dvuspalnyj.html" TargetMode="External" /><Relationship Id="rId11" Type="http://schemas.openxmlformats.org/officeDocument/2006/relationships/hyperlink" Target="http://brand-mebel.com/p55925917-karkas-krovati-dvuspalnyj.html" TargetMode="External" /><Relationship Id="rId12" Type="http://schemas.openxmlformats.org/officeDocument/2006/relationships/hyperlink" Target="http://brand-mebel.com/p55925993-karkas-krovati-dvuspalnyj.html" TargetMode="External" /><Relationship Id="rId13" Type="http://schemas.openxmlformats.org/officeDocument/2006/relationships/hyperlink" Target="http://brand-mebel.com/p55926118-karkas-krovati-dvuspalnyj.html" TargetMode="External" /><Relationship Id="rId14" Type="http://schemas.openxmlformats.org/officeDocument/2006/relationships/hyperlink" Target="http://brand-mebel.com/p55926211-karkas-krovati-dvuspalnyj.html" TargetMode="External" /><Relationship Id="rId15" Type="http://schemas.openxmlformats.org/officeDocument/2006/relationships/hyperlink" Target="http://brand-mebel.com/p55926367-karkas-krovati-dvuspalnyj.html" TargetMode="External" /><Relationship Id="rId16" Type="http://schemas.openxmlformats.org/officeDocument/2006/relationships/hyperlink" Target="http://brand-mebel.com/p55926419-karkas-krovati-dvuspalnyj.html" TargetMode="External" /><Relationship Id="rId17" Type="http://schemas.openxmlformats.org/officeDocument/2006/relationships/hyperlink" Target="http://brand-mebel.com/p55927044-karkas-krovati-dvuspalnyj.html" TargetMode="External" /><Relationship Id="rId18" Type="http://schemas.openxmlformats.org/officeDocument/2006/relationships/hyperlink" Target="http://brand-mebel.com/p55927151-karkas-krovati-dvuspalnyj.html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SheetLayoutView="100" workbookViewId="0" topLeftCell="A1">
      <selection activeCell="A6" sqref="A6:B8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10" width="5.75390625" style="0" customWidth="1"/>
    <col min="11" max="11" width="6.125" style="0" customWidth="1"/>
    <col min="12" max="12" width="3.75390625" style="60" customWidth="1"/>
  </cols>
  <sheetData>
    <row r="1" spans="1:11" ht="16.5" thickTop="1">
      <c r="A1" s="17"/>
      <c r="B1" s="18"/>
      <c r="C1" s="32"/>
      <c r="D1" s="32"/>
      <c r="E1" s="32"/>
      <c r="F1" s="129" t="s">
        <v>18</v>
      </c>
      <c r="G1" s="129"/>
      <c r="H1" s="129"/>
      <c r="I1" s="129"/>
      <c r="J1" s="129"/>
      <c r="K1" s="130"/>
    </row>
    <row r="2" spans="1:11" ht="15">
      <c r="A2" s="19"/>
      <c r="B2" s="2"/>
      <c r="C2" s="33"/>
      <c r="D2" s="33"/>
      <c r="E2" s="33"/>
      <c r="F2" s="131" t="s">
        <v>49</v>
      </c>
      <c r="G2" s="131"/>
      <c r="H2" s="131"/>
      <c r="I2" s="131"/>
      <c r="J2" s="131"/>
      <c r="K2" s="132"/>
    </row>
    <row r="3" spans="1:11" ht="15">
      <c r="A3" s="19"/>
      <c r="B3" s="2"/>
      <c r="C3" s="33"/>
      <c r="D3" s="33"/>
      <c r="E3" s="33"/>
      <c r="F3" s="133" t="s">
        <v>24</v>
      </c>
      <c r="G3" s="133"/>
      <c r="H3" s="133"/>
      <c r="I3" s="133"/>
      <c r="J3" s="133"/>
      <c r="K3" s="134"/>
    </row>
    <row r="4" spans="1:11" ht="17.25" customHeight="1">
      <c r="A4" s="19"/>
      <c r="B4" s="2"/>
      <c r="C4" s="34"/>
      <c r="D4" s="34"/>
      <c r="E4" s="34"/>
      <c r="F4" s="138" t="s">
        <v>28</v>
      </c>
      <c r="G4" s="138"/>
      <c r="H4" s="138"/>
      <c r="I4" s="138"/>
      <c r="J4" s="138"/>
      <c r="K4" s="139"/>
    </row>
    <row r="5" spans="1:11" ht="19.5" customHeight="1" thickBot="1">
      <c r="A5" s="20"/>
      <c r="B5" s="94" t="s">
        <v>56</v>
      </c>
      <c r="C5" s="94"/>
      <c r="D5" s="94"/>
      <c r="E5" s="94"/>
      <c r="F5" s="94"/>
      <c r="G5" s="94"/>
      <c r="H5" s="135">
        <v>43689</v>
      </c>
      <c r="I5" s="135"/>
      <c r="J5" s="135"/>
      <c r="K5" s="136"/>
    </row>
    <row r="6" spans="1:11" ht="18.75" customHeight="1" thickTop="1">
      <c r="A6" s="117" t="s">
        <v>23</v>
      </c>
      <c r="B6" s="118"/>
      <c r="C6" s="115" t="s">
        <v>17</v>
      </c>
      <c r="D6" s="115"/>
      <c r="E6" s="115"/>
      <c r="F6" s="115"/>
      <c r="G6" s="115"/>
      <c r="H6" s="115"/>
      <c r="I6" s="115"/>
      <c r="J6" s="115"/>
      <c r="K6" s="116"/>
    </row>
    <row r="7" spans="1:11" ht="38.25" customHeight="1">
      <c r="A7" s="119"/>
      <c r="B7" s="120"/>
      <c r="C7" s="126" t="s">
        <v>27</v>
      </c>
      <c r="D7" s="127"/>
      <c r="E7" s="128"/>
      <c r="F7" s="126" t="s">
        <v>46</v>
      </c>
      <c r="G7" s="127"/>
      <c r="H7" s="128"/>
      <c r="I7" s="146" t="s">
        <v>47</v>
      </c>
      <c r="J7" s="146"/>
      <c r="K7" s="147"/>
    </row>
    <row r="8" spans="1:11" ht="14.25" customHeight="1">
      <c r="A8" s="121"/>
      <c r="B8" s="122"/>
      <c r="C8" s="28" t="s">
        <v>22</v>
      </c>
      <c r="D8" s="29" t="s">
        <v>25</v>
      </c>
      <c r="E8" s="30" t="s">
        <v>26</v>
      </c>
      <c r="F8" s="28" t="s">
        <v>22</v>
      </c>
      <c r="G8" s="29" t="s">
        <v>25</v>
      </c>
      <c r="H8" s="30" t="s">
        <v>26</v>
      </c>
      <c r="I8" s="28" t="s">
        <v>22</v>
      </c>
      <c r="J8" s="29" t="s">
        <v>25</v>
      </c>
      <c r="K8" s="31" t="s">
        <v>26</v>
      </c>
    </row>
    <row r="9" spans="1:11" ht="19.5" customHeight="1">
      <c r="A9" s="87" t="s">
        <v>53</v>
      </c>
      <c r="B9" s="4" t="s">
        <v>0</v>
      </c>
      <c r="C9" s="88">
        <v>705</v>
      </c>
      <c r="D9" s="11">
        <f aca="true" t="shared" si="0" ref="D9:D14">ROUND(C9*0.9,0)</f>
        <v>635</v>
      </c>
      <c r="E9" s="12">
        <f aca="true" t="shared" si="1" ref="E9:E14">ROUND(C9*0.85,0)</f>
        <v>599</v>
      </c>
      <c r="F9" s="88">
        <v>748</v>
      </c>
      <c r="G9" s="11">
        <f aca="true" t="shared" si="2" ref="G9:G14">ROUND(F9*0.9,0)</f>
        <v>673</v>
      </c>
      <c r="H9" s="12">
        <f aca="true" t="shared" si="3" ref="H9:H14">ROUND(F9*0.85,0)</f>
        <v>636</v>
      </c>
      <c r="I9" s="88">
        <v>801</v>
      </c>
      <c r="J9" s="11">
        <f aca="true" t="shared" si="4" ref="J9:J14">ROUND(I9*0.9,0)</f>
        <v>721</v>
      </c>
      <c r="K9" s="21">
        <f aca="true" t="shared" si="5" ref="K9:K14">ROUND(I9*0.85,0)</f>
        <v>681</v>
      </c>
    </row>
    <row r="10" spans="1:11" ht="19.5" customHeight="1">
      <c r="A10" s="87" t="s">
        <v>54</v>
      </c>
      <c r="B10" s="4" t="s">
        <v>1</v>
      </c>
      <c r="C10" s="88">
        <v>730</v>
      </c>
      <c r="D10" s="11">
        <f t="shared" si="0"/>
        <v>657</v>
      </c>
      <c r="E10" s="12">
        <f t="shared" si="1"/>
        <v>621</v>
      </c>
      <c r="F10" s="88">
        <v>776</v>
      </c>
      <c r="G10" s="11">
        <f t="shared" si="2"/>
        <v>698</v>
      </c>
      <c r="H10" s="12">
        <f t="shared" si="3"/>
        <v>660</v>
      </c>
      <c r="I10" s="88">
        <v>857</v>
      </c>
      <c r="J10" s="11">
        <f t="shared" si="4"/>
        <v>771</v>
      </c>
      <c r="K10" s="21">
        <f t="shared" si="5"/>
        <v>728</v>
      </c>
    </row>
    <row r="11" spans="1:12" ht="19.5" customHeight="1">
      <c r="A11" s="87" t="s">
        <v>54</v>
      </c>
      <c r="B11" s="4" t="s">
        <v>2</v>
      </c>
      <c r="C11" s="35">
        <v>916</v>
      </c>
      <c r="D11" s="36">
        <f t="shared" si="0"/>
        <v>824</v>
      </c>
      <c r="E11" s="37">
        <f t="shared" si="1"/>
        <v>779</v>
      </c>
      <c r="F11" s="88">
        <v>965</v>
      </c>
      <c r="G11" s="11">
        <f t="shared" si="2"/>
        <v>869</v>
      </c>
      <c r="H11" s="12">
        <f t="shared" si="3"/>
        <v>820</v>
      </c>
      <c r="I11" s="88">
        <v>1045</v>
      </c>
      <c r="J11" s="11">
        <f t="shared" si="4"/>
        <v>941</v>
      </c>
      <c r="K11" s="21">
        <f t="shared" si="5"/>
        <v>888</v>
      </c>
      <c r="L11" s="61"/>
    </row>
    <row r="12" spans="1:11" ht="19.5" customHeight="1">
      <c r="A12" s="87" t="s">
        <v>54</v>
      </c>
      <c r="B12" s="4" t="s">
        <v>3</v>
      </c>
      <c r="C12" s="88">
        <v>730</v>
      </c>
      <c r="D12" s="11">
        <f t="shared" si="0"/>
        <v>657</v>
      </c>
      <c r="E12" s="12">
        <f t="shared" si="1"/>
        <v>621</v>
      </c>
      <c r="F12" s="88">
        <v>762</v>
      </c>
      <c r="G12" s="11">
        <f t="shared" si="2"/>
        <v>686</v>
      </c>
      <c r="H12" s="12">
        <f t="shared" si="3"/>
        <v>648</v>
      </c>
      <c r="I12" s="88">
        <v>829</v>
      </c>
      <c r="J12" s="11">
        <f t="shared" si="4"/>
        <v>746</v>
      </c>
      <c r="K12" s="21">
        <f t="shared" si="5"/>
        <v>705</v>
      </c>
    </row>
    <row r="13" spans="1:11" ht="19.5" customHeight="1">
      <c r="A13" s="87" t="s">
        <v>54</v>
      </c>
      <c r="B13" s="4" t="s">
        <v>4</v>
      </c>
      <c r="C13" s="88">
        <v>744</v>
      </c>
      <c r="D13" s="11">
        <f t="shared" si="0"/>
        <v>670</v>
      </c>
      <c r="E13" s="12">
        <f t="shared" si="1"/>
        <v>632</v>
      </c>
      <c r="F13" s="88">
        <v>790</v>
      </c>
      <c r="G13" s="11">
        <f t="shared" si="2"/>
        <v>711</v>
      </c>
      <c r="H13" s="12">
        <f t="shared" si="3"/>
        <v>672</v>
      </c>
      <c r="I13" s="88">
        <v>872</v>
      </c>
      <c r="J13" s="11">
        <f t="shared" si="4"/>
        <v>785</v>
      </c>
      <c r="K13" s="21">
        <f t="shared" si="5"/>
        <v>741</v>
      </c>
    </row>
    <row r="14" spans="1:12" ht="19.5" customHeight="1">
      <c r="A14" s="87" t="s">
        <v>54</v>
      </c>
      <c r="B14" s="4" t="s">
        <v>5</v>
      </c>
      <c r="C14" s="78">
        <v>929</v>
      </c>
      <c r="D14" s="79">
        <f t="shared" si="0"/>
        <v>836</v>
      </c>
      <c r="E14" s="80">
        <f t="shared" si="1"/>
        <v>790</v>
      </c>
      <c r="F14" s="88">
        <v>990</v>
      </c>
      <c r="G14" s="11">
        <f t="shared" si="2"/>
        <v>891</v>
      </c>
      <c r="H14" s="12">
        <f t="shared" si="3"/>
        <v>842</v>
      </c>
      <c r="I14" s="88">
        <v>1054</v>
      </c>
      <c r="J14" s="11">
        <f t="shared" si="4"/>
        <v>949</v>
      </c>
      <c r="K14" s="21">
        <f t="shared" si="5"/>
        <v>896</v>
      </c>
      <c r="L14" s="61"/>
    </row>
    <row r="15" spans="1:11" ht="1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19.5" customHeight="1">
      <c r="A16" s="87" t="s">
        <v>55</v>
      </c>
      <c r="B16" s="4" t="s">
        <v>6</v>
      </c>
      <c r="C16" s="88">
        <v>943</v>
      </c>
      <c r="D16" s="11">
        <f>ROUND(C16*0.9,0)</f>
        <v>849</v>
      </c>
      <c r="E16" s="12">
        <f>ROUND(C16*0.85,0)</f>
        <v>802</v>
      </c>
      <c r="F16" s="88">
        <v>1006</v>
      </c>
      <c r="G16" s="11">
        <f>ROUND(F16*0.9,0)</f>
        <v>905</v>
      </c>
      <c r="H16" s="13">
        <f>ROUND(F16*0.85,0)</f>
        <v>855</v>
      </c>
      <c r="I16" s="88">
        <v>1106</v>
      </c>
      <c r="J16" s="11">
        <f>ROUND(I16*0.9,0)</f>
        <v>995</v>
      </c>
      <c r="K16" s="21">
        <f>ROUND(I16*0.85,0)</f>
        <v>940</v>
      </c>
    </row>
    <row r="17" spans="1:11" ht="19.5" customHeight="1">
      <c r="A17" s="87" t="s">
        <v>55</v>
      </c>
      <c r="B17" s="4" t="s">
        <v>7</v>
      </c>
      <c r="C17" s="88">
        <v>1017</v>
      </c>
      <c r="D17" s="56">
        <f aca="true" t="shared" si="6" ref="D17:D26">ROUND(C17*0.9,0)</f>
        <v>915</v>
      </c>
      <c r="E17" s="57">
        <f aca="true" t="shared" si="7" ref="E17:E26">ROUND(C17*0.85,0)</f>
        <v>864</v>
      </c>
      <c r="F17" s="88">
        <v>1098</v>
      </c>
      <c r="G17" s="11">
        <f aca="true" t="shared" si="8" ref="G17:G26">ROUND(F17*0.9,0)</f>
        <v>988</v>
      </c>
      <c r="H17" s="13">
        <f aca="true" t="shared" si="9" ref="H17:H26">ROUND(F17*0.85,0)</f>
        <v>933</v>
      </c>
      <c r="I17" s="88">
        <v>1176</v>
      </c>
      <c r="J17" s="56">
        <f aca="true" t="shared" si="10" ref="J17:J26">ROUND(I17*0.9,0)</f>
        <v>1058</v>
      </c>
      <c r="K17" s="58">
        <f aca="true" t="shared" si="11" ref="K17:K26">ROUND(I17*0.85,0)</f>
        <v>1000</v>
      </c>
    </row>
    <row r="18" spans="1:12" ht="19.5" customHeight="1">
      <c r="A18" s="87" t="s">
        <v>55</v>
      </c>
      <c r="B18" s="4" t="s">
        <v>15</v>
      </c>
      <c r="C18" s="35">
        <v>1131</v>
      </c>
      <c r="D18" s="36">
        <f t="shared" si="6"/>
        <v>1018</v>
      </c>
      <c r="E18" s="37">
        <f t="shared" si="7"/>
        <v>961</v>
      </c>
      <c r="F18" s="88">
        <v>1210</v>
      </c>
      <c r="G18" s="11">
        <f t="shared" si="8"/>
        <v>1089</v>
      </c>
      <c r="H18" s="13">
        <f t="shared" si="9"/>
        <v>1029</v>
      </c>
      <c r="I18" s="88">
        <v>1309</v>
      </c>
      <c r="J18" s="11">
        <f t="shared" si="10"/>
        <v>1178</v>
      </c>
      <c r="K18" s="21">
        <f t="shared" si="11"/>
        <v>1113</v>
      </c>
      <c r="L18" s="61"/>
    </row>
    <row r="19" spans="1:11" ht="19.5" customHeight="1">
      <c r="A19" s="87" t="s">
        <v>55</v>
      </c>
      <c r="B19" s="4" t="s">
        <v>8</v>
      </c>
      <c r="C19" s="88">
        <v>1077</v>
      </c>
      <c r="D19" s="56">
        <f t="shared" si="6"/>
        <v>969</v>
      </c>
      <c r="E19" s="57">
        <f t="shared" si="7"/>
        <v>915</v>
      </c>
      <c r="F19" s="88">
        <v>1152</v>
      </c>
      <c r="G19" s="11">
        <f t="shared" si="8"/>
        <v>1037</v>
      </c>
      <c r="H19" s="13">
        <f t="shared" si="9"/>
        <v>979</v>
      </c>
      <c r="I19" s="59">
        <v>1247</v>
      </c>
      <c r="J19" s="56">
        <f t="shared" si="10"/>
        <v>1122</v>
      </c>
      <c r="K19" s="58">
        <f t="shared" si="11"/>
        <v>1060</v>
      </c>
    </row>
    <row r="20" spans="1:11" ht="19.5" customHeight="1">
      <c r="A20" s="87" t="s">
        <v>55</v>
      </c>
      <c r="B20" s="4" t="s">
        <v>9</v>
      </c>
      <c r="C20" s="88">
        <v>1152</v>
      </c>
      <c r="D20" s="56">
        <f t="shared" si="6"/>
        <v>1037</v>
      </c>
      <c r="E20" s="57">
        <f t="shared" si="7"/>
        <v>979</v>
      </c>
      <c r="F20" s="88">
        <v>1230</v>
      </c>
      <c r="G20" s="11">
        <f t="shared" si="8"/>
        <v>1107</v>
      </c>
      <c r="H20" s="13">
        <f t="shared" si="9"/>
        <v>1046</v>
      </c>
      <c r="I20" s="59">
        <v>1332</v>
      </c>
      <c r="J20" s="56">
        <f t="shared" si="10"/>
        <v>1199</v>
      </c>
      <c r="K20" s="58">
        <f t="shared" si="11"/>
        <v>1132</v>
      </c>
    </row>
    <row r="21" spans="1:11" ht="19.5" customHeight="1">
      <c r="A21" s="87" t="s">
        <v>55</v>
      </c>
      <c r="B21" s="4" t="s">
        <v>10</v>
      </c>
      <c r="C21" s="88">
        <v>967</v>
      </c>
      <c r="D21" s="11">
        <f t="shared" si="6"/>
        <v>870</v>
      </c>
      <c r="E21" s="12">
        <f t="shared" si="7"/>
        <v>822</v>
      </c>
      <c r="F21" s="88">
        <v>1045</v>
      </c>
      <c r="G21" s="11">
        <f t="shared" si="8"/>
        <v>941</v>
      </c>
      <c r="H21" s="13">
        <f t="shared" si="9"/>
        <v>888</v>
      </c>
      <c r="I21" s="88">
        <v>1134</v>
      </c>
      <c r="J21" s="11">
        <f t="shared" si="10"/>
        <v>1021</v>
      </c>
      <c r="K21" s="21">
        <f t="shared" si="11"/>
        <v>964</v>
      </c>
    </row>
    <row r="22" spans="1:11" ht="19.5" customHeight="1">
      <c r="A22" s="87" t="s">
        <v>55</v>
      </c>
      <c r="B22" s="4" t="s">
        <v>11</v>
      </c>
      <c r="C22" s="88">
        <v>1042</v>
      </c>
      <c r="D22" s="56">
        <f t="shared" si="6"/>
        <v>938</v>
      </c>
      <c r="E22" s="57">
        <f t="shared" si="7"/>
        <v>886</v>
      </c>
      <c r="F22" s="88">
        <v>1137</v>
      </c>
      <c r="G22" s="11">
        <f t="shared" si="8"/>
        <v>1023</v>
      </c>
      <c r="H22" s="13">
        <f t="shared" si="9"/>
        <v>966</v>
      </c>
      <c r="I22" s="59">
        <v>1205</v>
      </c>
      <c r="J22" s="56">
        <f t="shared" si="10"/>
        <v>1085</v>
      </c>
      <c r="K22" s="58">
        <f t="shared" si="11"/>
        <v>1024</v>
      </c>
    </row>
    <row r="23" spans="1:12" ht="19.5" customHeight="1">
      <c r="A23" s="87" t="s">
        <v>55</v>
      </c>
      <c r="B23" s="4" t="s">
        <v>16</v>
      </c>
      <c r="C23" s="78">
        <v>1157</v>
      </c>
      <c r="D23" s="79">
        <f t="shared" si="6"/>
        <v>1041</v>
      </c>
      <c r="E23" s="80">
        <f t="shared" si="7"/>
        <v>983</v>
      </c>
      <c r="F23" s="88">
        <v>1251</v>
      </c>
      <c r="G23" s="11">
        <f t="shared" si="8"/>
        <v>1126</v>
      </c>
      <c r="H23" s="13">
        <f t="shared" si="9"/>
        <v>1063</v>
      </c>
      <c r="I23" s="88">
        <v>1355</v>
      </c>
      <c r="J23" s="11">
        <f t="shared" si="10"/>
        <v>1220</v>
      </c>
      <c r="K23" s="21">
        <f t="shared" si="11"/>
        <v>1152</v>
      </c>
      <c r="L23" s="61"/>
    </row>
    <row r="24" spans="1:11" ht="19.5" customHeight="1">
      <c r="A24" s="38" t="s">
        <v>55</v>
      </c>
      <c r="B24" s="5" t="s">
        <v>12</v>
      </c>
      <c r="C24" s="89">
        <v>1102</v>
      </c>
      <c r="D24" s="14">
        <f t="shared" si="6"/>
        <v>992</v>
      </c>
      <c r="E24" s="15">
        <f t="shared" si="7"/>
        <v>937</v>
      </c>
      <c r="F24" s="89">
        <v>1191</v>
      </c>
      <c r="G24" s="14">
        <f t="shared" si="8"/>
        <v>1072</v>
      </c>
      <c r="H24" s="16">
        <f t="shared" si="9"/>
        <v>1012</v>
      </c>
      <c r="I24" s="89">
        <v>1290</v>
      </c>
      <c r="J24" s="14">
        <f t="shared" si="10"/>
        <v>1161</v>
      </c>
      <c r="K24" s="22">
        <f t="shared" si="11"/>
        <v>1097</v>
      </c>
    </row>
    <row r="25" spans="1:11" ht="19.5" customHeight="1">
      <c r="A25" s="87" t="s">
        <v>55</v>
      </c>
      <c r="B25" s="4" t="s">
        <v>13</v>
      </c>
      <c r="C25" s="88">
        <v>1191</v>
      </c>
      <c r="D25" s="56">
        <f t="shared" si="6"/>
        <v>1072</v>
      </c>
      <c r="E25" s="57">
        <f t="shared" si="7"/>
        <v>1012</v>
      </c>
      <c r="F25" s="88">
        <v>1283</v>
      </c>
      <c r="G25" s="11">
        <f t="shared" si="8"/>
        <v>1155</v>
      </c>
      <c r="H25" s="13">
        <f t="shared" si="9"/>
        <v>1091</v>
      </c>
      <c r="I25" s="59">
        <v>1375</v>
      </c>
      <c r="J25" s="56">
        <f t="shared" si="10"/>
        <v>1238</v>
      </c>
      <c r="K25" s="58">
        <f t="shared" si="11"/>
        <v>1169</v>
      </c>
    </row>
    <row r="26" spans="1:12" ht="19.5" customHeight="1">
      <c r="A26" s="87" t="s">
        <v>55</v>
      </c>
      <c r="B26" s="4" t="s">
        <v>14</v>
      </c>
      <c r="C26" s="78">
        <v>1414</v>
      </c>
      <c r="D26" s="79">
        <f t="shared" si="6"/>
        <v>1273</v>
      </c>
      <c r="E26" s="80">
        <f t="shared" si="7"/>
        <v>1202</v>
      </c>
      <c r="F26" s="88">
        <v>1488</v>
      </c>
      <c r="G26" s="11">
        <f t="shared" si="8"/>
        <v>1339</v>
      </c>
      <c r="H26" s="13">
        <f t="shared" si="9"/>
        <v>1265</v>
      </c>
      <c r="I26" s="88">
        <v>1795</v>
      </c>
      <c r="J26" s="11">
        <f t="shared" si="10"/>
        <v>1616</v>
      </c>
      <c r="K26" s="21">
        <f t="shared" si="11"/>
        <v>1526</v>
      </c>
      <c r="L26" s="62"/>
    </row>
    <row r="27" spans="1:11" ht="19.5" customHeight="1">
      <c r="A27" s="123" t="s">
        <v>51</v>
      </c>
      <c r="B27" s="124"/>
      <c r="C27" s="68"/>
      <c r="D27" s="69"/>
      <c r="E27" s="69"/>
      <c r="F27" s="72" t="s">
        <v>206</v>
      </c>
      <c r="G27" s="71" t="s">
        <v>233</v>
      </c>
      <c r="H27" s="73" t="s">
        <v>205</v>
      </c>
      <c r="I27" s="69"/>
      <c r="J27" s="69"/>
      <c r="K27" s="70"/>
    </row>
    <row r="28" spans="1:11" ht="19.5" customHeight="1">
      <c r="A28" s="123" t="s">
        <v>52</v>
      </c>
      <c r="B28" s="124"/>
      <c r="C28" s="68"/>
      <c r="D28" s="69"/>
      <c r="E28" s="69"/>
      <c r="F28" s="72" t="s">
        <v>206</v>
      </c>
      <c r="G28" s="71" t="s">
        <v>234</v>
      </c>
      <c r="H28" s="73" t="s">
        <v>205</v>
      </c>
      <c r="I28" s="69"/>
      <c r="J28" s="69"/>
      <c r="K28" s="70"/>
    </row>
    <row r="29" spans="1:11" ht="19.5" customHeight="1">
      <c r="A29" s="90" t="s">
        <v>38</v>
      </c>
      <c r="B29" s="91"/>
      <c r="C29" s="111">
        <v>35</v>
      </c>
      <c r="D29" s="112"/>
      <c r="E29" s="45" t="s">
        <v>31</v>
      </c>
      <c r="F29" s="142">
        <f>ROUND(C29*0.9,0)</f>
        <v>32</v>
      </c>
      <c r="G29" s="143"/>
      <c r="H29" s="45" t="s">
        <v>32</v>
      </c>
      <c r="I29" s="151">
        <f>ROUND(C29*0.8,0)</f>
        <v>28</v>
      </c>
      <c r="J29" s="152"/>
      <c r="K29" s="49" t="s">
        <v>33</v>
      </c>
    </row>
    <row r="30" spans="1:11" ht="19.5" customHeight="1">
      <c r="A30" s="81" t="s">
        <v>225</v>
      </c>
      <c r="B30" s="82" t="s">
        <v>41</v>
      </c>
      <c r="C30" s="148" t="s">
        <v>219</v>
      </c>
      <c r="D30" s="149"/>
      <c r="E30" s="150"/>
      <c r="F30" s="113">
        <v>7.5</v>
      </c>
      <c r="G30" s="114"/>
      <c r="H30" s="47" t="s">
        <v>35</v>
      </c>
      <c r="I30" s="144">
        <v>19990</v>
      </c>
      <c r="J30" s="145"/>
      <c r="K30" s="49" t="s">
        <v>224</v>
      </c>
    </row>
    <row r="31" spans="1:11" ht="19.5" customHeight="1">
      <c r="A31" s="83" t="s">
        <v>226</v>
      </c>
      <c r="B31" s="84" t="s">
        <v>39</v>
      </c>
      <c r="C31" s="155" t="s">
        <v>219</v>
      </c>
      <c r="D31" s="156"/>
      <c r="E31" s="157"/>
      <c r="F31" s="113">
        <v>8.3</v>
      </c>
      <c r="G31" s="114"/>
      <c r="H31" s="47" t="s">
        <v>35</v>
      </c>
      <c r="I31" s="144">
        <v>19990</v>
      </c>
      <c r="J31" s="145"/>
      <c r="K31" s="49" t="s">
        <v>224</v>
      </c>
    </row>
    <row r="32" spans="1:11" ht="19.5" customHeight="1">
      <c r="A32" s="83" t="s">
        <v>227</v>
      </c>
      <c r="B32" s="84" t="s">
        <v>40</v>
      </c>
      <c r="C32" s="155" t="s">
        <v>219</v>
      </c>
      <c r="D32" s="156"/>
      <c r="E32" s="157"/>
      <c r="F32" s="113">
        <v>9.1</v>
      </c>
      <c r="G32" s="114"/>
      <c r="H32" s="47" t="s">
        <v>35</v>
      </c>
      <c r="I32" s="153">
        <v>19990</v>
      </c>
      <c r="J32" s="154"/>
      <c r="K32" s="85" t="s">
        <v>224</v>
      </c>
    </row>
    <row r="33" spans="1:11" ht="19.5" customHeight="1">
      <c r="A33" s="51" t="s">
        <v>208</v>
      </c>
      <c r="B33" s="50" t="s">
        <v>41</v>
      </c>
      <c r="C33" s="111">
        <v>9.6</v>
      </c>
      <c r="D33" s="112"/>
      <c r="E33" s="46" t="s">
        <v>31</v>
      </c>
      <c r="F33" s="140">
        <f>ROUND(C33*0.95,1)</f>
        <v>9.1</v>
      </c>
      <c r="G33" s="141"/>
      <c r="H33" s="47" t="s">
        <v>34</v>
      </c>
      <c r="I33" s="113">
        <f>ROUND(C33*0.9,1)</f>
        <v>8.6</v>
      </c>
      <c r="J33" s="114"/>
      <c r="K33" s="49" t="s">
        <v>35</v>
      </c>
    </row>
    <row r="34" spans="1:11" ht="19.5" customHeight="1">
      <c r="A34" s="51" t="s">
        <v>210</v>
      </c>
      <c r="B34" s="50" t="s">
        <v>39</v>
      </c>
      <c r="C34" s="111">
        <v>10.2</v>
      </c>
      <c r="D34" s="112"/>
      <c r="E34" s="46" t="s">
        <v>31</v>
      </c>
      <c r="F34" s="140">
        <f>ROUND(C34*0.95,1)</f>
        <v>9.7</v>
      </c>
      <c r="G34" s="141"/>
      <c r="H34" s="47" t="s">
        <v>34</v>
      </c>
      <c r="I34" s="113">
        <f>ROUND(C34*0.9,1)</f>
        <v>9.2</v>
      </c>
      <c r="J34" s="114"/>
      <c r="K34" s="49" t="s">
        <v>35</v>
      </c>
    </row>
    <row r="35" spans="1:11" ht="19.5" customHeight="1">
      <c r="A35" s="51" t="s">
        <v>209</v>
      </c>
      <c r="B35" s="50" t="s">
        <v>40</v>
      </c>
      <c r="C35" s="111">
        <v>10.8</v>
      </c>
      <c r="D35" s="112"/>
      <c r="E35" s="46" t="s">
        <v>31</v>
      </c>
      <c r="F35" s="140">
        <f>ROUND(C35*0.95,1)</f>
        <v>10.3</v>
      </c>
      <c r="G35" s="141"/>
      <c r="H35" s="47" t="s">
        <v>34</v>
      </c>
      <c r="I35" s="113">
        <f>ROUND(C35*0.9,1)</f>
        <v>9.7</v>
      </c>
      <c r="J35" s="114"/>
      <c r="K35" s="49" t="s">
        <v>35</v>
      </c>
    </row>
    <row r="36" spans="1:11" ht="19.5" customHeight="1">
      <c r="A36" s="90" t="s">
        <v>36</v>
      </c>
      <c r="B36" s="91"/>
      <c r="C36" s="111">
        <v>0.6</v>
      </c>
      <c r="D36" s="112"/>
      <c r="E36" s="46" t="s">
        <v>31</v>
      </c>
      <c r="F36" s="140">
        <f>ROUND(C36*0.8,1)</f>
        <v>0.5</v>
      </c>
      <c r="G36" s="141"/>
      <c r="H36" s="47" t="s">
        <v>37</v>
      </c>
      <c r="I36" s="113">
        <f>ROUND(C36*0.7,1)</f>
        <v>0.4</v>
      </c>
      <c r="J36" s="114"/>
      <c r="K36" s="49" t="s">
        <v>207</v>
      </c>
    </row>
    <row r="37" spans="1:11" ht="19.5" customHeight="1">
      <c r="A37" s="106"/>
      <c r="B37" s="137"/>
      <c r="C37" s="137"/>
      <c r="D37" s="137"/>
      <c r="E37" s="137"/>
      <c r="F37" s="137"/>
      <c r="G37" s="137"/>
      <c r="H37" s="8" t="s">
        <v>22</v>
      </c>
      <c r="I37" s="8" t="s">
        <v>43</v>
      </c>
      <c r="J37" s="48" t="s">
        <v>44</v>
      </c>
      <c r="K37" s="44" t="s">
        <v>45</v>
      </c>
    </row>
    <row r="38" spans="1:11" ht="19.5" customHeight="1">
      <c r="A38" s="90" t="s">
        <v>19</v>
      </c>
      <c r="B38" s="125"/>
      <c r="C38" s="92" t="s">
        <v>42</v>
      </c>
      <c r="D38" s="93"/>
      <c r="E38" s="93"/>
      <c r="F38" s="93"/>
      <c r="G38" s="93"/>
      <c r="H38" s="63">
        <v>355</v>
      </c>
      <c r="I38" s="9">
        <v>319</v>
      </c>
      <c r="J38" s="10">
        <v>302</v>
      </c>
      <c r="K38" s="23">
        <v>277</v>
      </c>
    </row>
    <row r="39" spans="1:11" ht="19.5" customHeight="1">
      <c r="A39" s="90" t="s">
        <v>20</v>
      </c>
      <c r="B39" s="91"/>
      <c r="C39" s="92" t="s">
        <v>42</v>
      </c>
      <c r="D39" s="93"/>
      <c r="E39" s="93"/>
      <c r="F39" s="93"/>
      <c r="G39" s="93"/>
      <c r="H39" s="7">
        <v>341</v>
      </c>
      <c r="I39" s="9">
        <v>307</v>
      </c>
      <c r="J39" s="10">
        <v>290</v>
      </c>
      <c r="K39" s="23">
        <v>266</v>
      </c>
    </row>
    <row r="40" spans="1:11" ht="18" customHeight="1">
      <c r="A40" s="90" t="s">
        <v>21</v>
      </c>
      <c r="B40" s="91"/>
      <c r="C40" s="92" t="s">
        <v>232</v>
      </c>
      <c r="D40" s="93"/>
      <c r="E40" s="93"/>
      <c r="F40" s="93"/>
      <c r="G40" s="93"/>
      <c r="H40" s="7">
        <v>600</v>
      </c>
      <c r="I40" s="9">
        <v>540</v>
      </c>
      <c r="J40" s="10">
        <v>510</v>
      </c>
      <c r="K40" s="23">
        <v>468</v>
      </c>
    </row>
    <row r="41" spans="1:11" ht="18" customHeight="1">
      <c r="A41" s="90" t="s">
        <v>235</v>
      </c>
      <c r="B41" s="91"/>
      <c r="C41" s="92" t="s">
        <v>238</v>
      </c>
      <c r="D41" s="93"/>
      <c r="E41" s="93"/>
      <c r="F41" s="93"/>
      <c r="G41" s="93"/>
      <c r="H41" s="7">
        <v>60</v>
      </c>
      <c r="I41" s="9">
        <v>48</v>
      </c>
      <c r="J41" s="10">
        <v>42</v>
      </c>
      <c r="K41" s="23">
        <v>36</v>
      </c>
    </row>
    <row r="42" spans="1:11" ht="18" customHeight="1">
      <c r="A42" s="90" t="s">
        <v>236</v>
      </c>
      <c r="B42" s="91"/>
      <c r="C42" s="92" t="s">
        <v>237</v>
      </c>
      <c r="D42" s="93"/>
      <c r="E42" s="93"/>
      <c r="F42" s="93"/>
      <c r="G42" s="93"/>
      <c r="H42" s="7">
        <v>60</v>
      </c>
      <c r="I42" s="9">
        <v>48</v>
      </c>
      <c r="J42" s="10">
        <v>42</v>
      </c>
      <c r="K42" s="23">
        <v>36</v>
      </c>
    </row>
    <row r="43" spans="1:11" ht="15.75" customHeight="1">
      <c r="A43" s="104" t="s">
        <v>229</v>
      </c>
      <c r="B43" s="105"/>
      <c r="C43" s="105"/>
      <c r="D43" s="105"/>
      <c r="E43" s="39"/>
      <c r="F43" s="40"/>
      <c r="G43" s="40"/>
      <c r="H43" s="40"/>
      <c r="I43" s="54"/>
      <c r="J43" s="54"/>
      <c r="K43" s="55"/>
    </row>
    <row r="44" spans="1:11" ht="15" customHeight="1">
      <c r="A44" s="98" t="s">
        <v>30</v>
      </c>
      <c r="B44" s="99"/>
      <c r="C44" s="99"/>
      <c r="D44" s="99"/>
      <c r="E44" s="99"/>
      <c r="F44" s="99"/>
      <c r="G44" s="99"/>
      <c r="H44" s="99"/>
      <c r="I44" s="99"/>
      <c r="J44" s="99"/>
      <c r="K44" s="100"/>
    </row>
    <row r="45" spans="1:11" ht="15" customHeight="1">
      <c r="A45" s="98" t="s">
        <v>230</v>
      </c>
      <c r="B45" s="99"/>
      <c r="C45" s="99"/>
      <c r="D45" s="99"/>
      <c r="E45" s="99"/>
      <c r="F45" s="99"/>
      <c r="G45" s="99"/>
      <c r="H45" s="99"/>
      <c r="I45" s="99"/>
      <c r="J45" s="99"/>
      <c r="K45" s="100"/>
    </row>
    <row r="46" spans="1:11" ht="13.5">
      <c r="A46" s="109" t="s">
        <v>29</v>
      </c>
      <c r="B46" s="110"/>
      <c r="C46" s="41"/>
      <c r="D46" s="41"/>
      <c r="E46" s="41"/>
      <c r="F46" s="41"/>
      <c r="G46" s="41"/>
      <c r="H46" s="41"/>
      <c r="I46" s="42"/>
      <c r="J46" s="42"/>
      <c r="K46" s="43"/>
    </row>
    <row r="47" spans="1:11" ht="13.5">
      <c r="A47" s="101" t="s">
        <v>50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3"/>
    </row>
    <row r="48" spans="1:11" ht="14.25" thickBot="1">
      <c r="A48" s="95" t="s">
        <v>231</v>
      </c>
      <c r="B48" s="96"/>
      <c r="C48" s="96"/>
      <c r="D48" s="96"/>
      <c r="E48" s="96"/>
      <c r="F48" s="96"/>
      <c r="G48" s="96"/>
      <c r="H48" s="96"/>
      <c r="I48" s="96"/>
      <c r="J48" s="96"/>
      <c r="K48" s="97"/>
    </row>
    <row r="49" spans="1:12" ht="13.5" thickTop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86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86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86"/>
    </row>
    <row r="52" spans="1:11" ht="12.75">
      <c r="A52" s="6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5" ht="12.75">
      <c r="A55" s="52"/>
    </row>
  </sheetData>
  <sheetProtection/>
  <mergeCells count="57">
    <mergeCell ref="C35:D35"/>
    <mergeCell ref="F35:G35"/>
    <mergeCell ref="I35:J35"/>
    <mergeCell ref="F31:G31"/>
    <mergeCell ref="I31:J31"/>
    <mergeCell ref="C34:D34"/>
    <mergeCell ref="F34:G34"/>
    <mergeCell ref="I34:J34"/>
    <mergeCell ref="I33:J33"/>
    <mergeCell ref="C33:D33"/>
    <mergeCell ref="C30:E30"/>
    <mergeCell ref="F32:G32"/>
    <mergeCell ref="F33:G33"/>
    <mergeCell ref="I29:J29"/>
    <mergeCell ref="I32:J32"/>
    <mergeCell ref="C31:E31"/>
    <mergeCell ref="C32:E32"/>
    <mergeCell ref="C40:G40"/>
    <mergeCell ref="C39:G39"/>
    <mergeCell ref="A37:G37"/>
    <mergeCell ref="F4:K4"/>
    <mergeCell ref="F7:H7"/>
    <mergeCell ref="F36:G36"/>
    <mergeCell ref="A29:B29"/>
    <mergeCell ref="C29:D29"/>
    <mergeCell ref="F29:G29"/>
    <mergeCell ref="F30:G30"/>
    <mergeCell ref="A27:B27"/>
    <mergeCell ref="A28:B28"/>
    <mergeCell ref="A38:B38"/>
    <mergeCell ref="C7:E7"/>
    <mergeCell ref="F1:K1"/>
    <mergeCell ref="F2:K2"/>
    <mergeCell ref="F3:K3"/>
    <mergeCell ref="H5:K5"/>
    <mergeCell ref="I30:J30"/>
    <mergeCell ref="I7:K7"/>
    <mergeCell ref="A15:K15"/>
    <mergeCell ref="A46:B46"/>
    <mergeCell ref="A36:B36"/>
    <mergeCell ref="C36:D36"/>
    <mergeCell ref="I36:J36"/>
    <mergeCell ref="C6:K6"/>
    <mergeCell ref="A39:B39"/>
    <mergeCell ref="A40:B40"/>
    <mergeCell ref="A6:B8"/>
    <mergeCell ref="C38:G38"/>
    <mergeCell ref="A41:B41"/>
    <mergeCell ref="C41:G41"/>
    <mergeCell ref="A42:B42"/>
    <mergeCell ref="C42:G42"/>
    <mergeCell ref="B5:G5"/>
    <mergeCell ref="A48:K48"/>
    <mergeCell ref="A45:K45"/>
    <mergeCell ref="A47:K47"/>
    <mergeCell ref="A44:K44"/>
    <mergeCell ref="A43:D43"/>
  </mergeCells>
  <hyperlinks>
    <hyperlink ref="F1:K1" r:id="rId1" display="brand-mebel.com"/>
    <hyperlink ref="A40:B40" r:id="rId2" display="  Механізм підйому каркасу на амортизаторах В44"/>
    <hyperlink ref="A39:B39" r:id="rId3" display="  Механізм підйому каркасу на амортизаторах М44"/>
    <hyperlink ref="A38:B38" r:id="rId4" display="  Механізм підйому каркасу на амортизаторах М43"/>
    <hyperlink ref="A9" r:id="rId5" display="  Каркас ліжка  односпальний  "/>
    <hyperlink ref="A10" r:id="rId6" display="  Каркас ліжка  односпальний  "/>
    <hyperlink ref="A11" r:id="rId7" display="  Каркас ліжка  односпальний  "/>
    <hyperlink ref="A12" r:id="rId8" display="  Каркас ліжка  односпальний  "/>
    <hyperlink ref="A13" r:id="rId9" display="  Каркас ліжка  односпальний  "/>
    <hyperlink ref="A14" r:id="rId10" display="  Каркас ліжка  односпальний  "/>
    <hyperlink ref="A16" r:id="rId11" display="  Каркас ліжка  двоспальний"/>
    <hyperlink ref="A17" r:id="rId12" display="  Каркас ліжка  двоспальний  "/>
    <hyperlink ref="A18" r:id="rId13" display="  Каркас ліжка  двоспальний  "/>
    <hyperlink ref="A19" r:id="rId14" display="  Каркас ліжка  двоспальний  "/>
    <hyperlink ref="A20" r:id="rId15" display="  Каркас ліжка  двоспальний  "/>
    <hyperlink ref="A21" r:id="rId16" display="  Каркас ліжка  двоспальний  "/>
    <hyperlink ref="A22" r:id="rId17" display="  Каркас ліжка  двоспальний  "/>
    <hyperlink ref="A23" r:id="rId18" display="  Каркас ліжка  двоспальний  "/>
    <hyperlink ref="A24" r:id="rId19" display="  Каркас ліжка  двоспальний  "/>
    <hyperlink ref="A25" r:id="rId20" display="  Каркас ліжка  двоспальний  "/>
    <hyperlink ref="A26" r:id="rId21" display="  Каркас ліжка  двоспальний  "/>
    <hyperlink ref="A29:B29" r:id="rId22" display="  Нога для каркаса"/>
    <hyperlink ref="A31" r:id="rId23" display="  Ламель грабова"/>
    <hyperlink ref="A32" r:id="rId24" display="  Ламель грабова"/>
    <hyperlink ref="A33" r:id="rId25" display="  Ламель букова"/>
    <hyperlink ref="A36:B36" r:id="rId26" display="  Кріплення для ламелей 8х54"/>
    <hyperlink ref="A30" r:id="rId27" display="  Ламель букова "/>
    <hyperlink ref="A34" r:id="rId28" display="  Ламель букова"/>
    <hyperlink ref="A35" r:id="rId29" display="  Ламель букова"/>
  </hyperlinks>
  <printOptions horizontalCentered="1" verticalCentered="1"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scale="85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SheetLayoutView="100" workbookViewId="0" topLeftCell="A1">
      <selection activeCell="A6" sqref="A6:B8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10" width="5.75390625" style="0" customWidth="1"/>
    <col min="11" max="11" width="6.125" style="0" customWidth="1"/>
    <col min="12" max="12" width="3.75390625" style="60" customWidth="1"/>
    <col min="13" max="21" width="6.625" style="0" customWidth="1"/>
  </cols>
  <sheetData>
    <row r="1" spans="1:11" ht="16.5" thickTop="1">
      <c r="A1" s="17"/>
      <c r="B1" s="18"/>
      <c r="C1" s="32"/>
      <c r="D1" s="32"/>
      <c r="E1" s="32"/>
      <c r="F1" s="129" t="s">
        <v>18</v>
      </c>
      <c r="G1" s="129"/>
      <c r="H1" s="129"/>
      <c r="I1" s="129"/>
      <c r="J1" s="129"/>
      <c r="K1" s="130"/>
    </row>
    <row r="2" spans="1:11" ht="15">
      <c r="A2" s="19"/>
      <c r="B2" s="2"/>
      <c r="C2" s="33"/>
      <c r="D2" s="33"/>
      <c r="E2" s="33"/>
      <c r="F2" s="131" t="s">
        <v>49</v>
      </c>
      <c r="G2" s="131"/>
      <c r="H2" s="131"/>
      <c r="I2" s="131"/>
      <c r="J2" s="131"/>
      <c r="K2" s="132"/>
    </row>
    <row r="3" spans="1:11" ht="15">
      <c r="A3" s="19"/>
      <c r="B3" s="2"/>
      <c r="C3" s="33"/>
      <c r="D3" s="33"/>
      <c r="E3" s="33"/>
      <c r="F3" s="133" t="s">
        <v>24</v>
      </c>
      <c r="G3" s="133"/>
      <c r="H3" s="133"/>
      <c r="I3" s="133"/>
      <c r="J3" s="133"/>
      <c r="K3" s="134"/>
    </row>
    <row r="4" spans="1:11" ht="17.25" customHeight="1">
      <c r="A4" s="19"/>
      <c r="B4" s="2"/>
      <c r="C4" s="34"/>
      <c r="D4" s="34"/>
      <c r="E4" s="34"/>
      <c r="F4" s="138" t="s">
        <v>28</v>
      </c>
      <c r="G4" s="138"/>
      <c r="H4" s="138"/>
      <c r="I4" s="138"/>
      <c r="J4" s="138"/>
      <c r="K4" s="139"/>
    </row>
    <row r="5" spans="1:11" ht="19.5" customHeight="1" thickBot="1">
      <c r="A5" s="20"/>
      <c r="B5" s="94" t="s">
        <v>218</v>
      </c>
      <c r="C5" s="94"/>
      <c r="D5" s="94"/>
      <c r="E5" s="94"/>
      <c r="F5" s="94"/>
      <c r="G5" s="94"/>
      <c r="H5" s="135">
        <f>'Прайс без ніг'!H5:K5</f>
        <v>43689</v>
      </c>
      <c r="I5" s="135"/>
      <c r="J5" s="135"/>
      <c r="K5" s="136"/>
    </row>
    <row r="6" spans="1:11" ht="18.75" customHeight="1" thickTop="1">
      <c r="A6" s="117" t="s">
        <v>23</v>
      </c>
      <c r="B6" s="118"/>
      <c r="C6" s="115" t="s">
        <v>17</v>
      </c>
      <c r="D6" s="115"/>
      <c r="E6" s="115"/>
      <c r="F6" s="115"/>
      <c r="G6" s="115"/>
      <c r="H6" s="115"/>
      <c r="I6" s="115"/>
      <c r="J6" s="115"/>
      <c r="K6" s="116"/>
    </row>
    <row r="7" spans="1:11" ht="38.25" customHeight="1">
      <c r="A7" s="119"/>
      <c r="B7" s="120"/>
      <c r="C7" s="126" t="s">
        <v>27</v>
      </c>
      <c r="D7" s="127"/>
      <c r="E7" s="128"/>
      <c r="F7" s="126" t="s">
        <v>46</v>
      </c>
      <c r="G7" s="127"/>
      <c r="H7" s="128"/>
      <c r="I7" s="146" t="s">
        <v>47</v>
      </c>
      <c r="J7" s="146"/>
      <c r="K7" s="147"/>
    </row>
    <row r="8" spans="1:11" ht="14.25" customHeight="1">
      <c r="A8" s="121"/>
      <c r="B8" s="122"/>
      <c r="C8" s="28" t="s">
        <v>22</v>
      </c>
      <c r="D8" s="29" t="s">
        <v>25</v>
      </c>
      <c r="E8" s="30" t="s">
        <v>26</v>
      </c>
      <c r="F8" s="28" t="s">
        <v>22</v>
      </c>
      <c r="G8" s="29" t="s">
        <v>25</v>
      </c>
      <c r="H8" s="30" t="s">
        <v>26</v>
      </c>
      <c r="I8" s="28" t="s">
        <v>22</v>
      </c>
      <c r="J8" s="29" t="s">
        <v>25</v>
      </c>
      <c r="K8" s="31" t="s">
        <v>26</v>
      </c>
    </row>
    <row r="9" spans="1:19" ht="19.5" customHeight="1">
      <c r="A9" s="87" t="s">
        <v>221</v>
      </c>
      <c r="B9" s="4" t="s">
        <v>0</v>
      </c>
      <c r="C9" s="88">
        <f>'Прайс без ніг'!C9+100</f>
        <v>805</v>
      </c>
      <c r="D9" s="11">
        <f>'Прайс без ніг'!D9+100</f>
        <v>735</v>
      </c>
      <c r="E9" s="12">
        <f>'Прайс без ніг'!E9+100</f>
        <v>699</v>
      </c>
      <c r="F9" s="88">
        <f>'Прайс без ніг'!F9+100</f>
        <v>848</v>
      </c>
      <c r="G9" s="11">
        <f>'Прайс без ніг'!G9+100</f>
        <v>773</v>
      </c>
      <c r="H9" s="12">
        <f>'Прайс без ніг'!H9+100</f>
        <v>736</v>
      </c>
      <c r="I9" s="88">
        <f>'Прайс без ніг'!I9+100</f>
        <v>901</v>
      </c>
      <c r="J9" s="11">
        <f>'Прайс без ніг'!J9+100</f>
        <v>821</v>
      </c>
      <c r="K9" s="21">
        <f>'Прайс без ніг'!K9+100</f>
        <v>781</v>
      </c>
      <c r="M9" s="1"/>
      <c r="N9" s="1"/>
      <c r="P9" s="1"/>
      <c r="S9" s="1"/>
    </row>
    <row r="10" spans="1:19" ht="19.5" customHeight="1">
      <c r="A10" s="87" t="s">
        <v>221</v>
      </c>
      <c r="B10" s="4" t="s">
        <v>1</v>
      </c>
      <c r="C10" s="88">
        <f>'Прайс без ніг'!C10+100</f>
        <v>830</v>
      </c>
      <c r="D10" s="11">
        <f>'Прайс без ніг'!D10+100</f>
        <v>757</v>
      </c>
      <c r="E10" s="12">
        <f>'Прайс без ніг'!E10+100</f>
        <v>721</v>
      </c>
      <c r="F10" s="88">
        <f>'Прайс без ніг'!F10+100</f>
        <v>876</v>
      </c>
      <c r="G10" s="11">
        <f>'Прайс без ніг'!G10+100</f>
        <v>798</v>
      </c>
      <c r="H10" s="12">
        <f>'Прайс без ніг'!H10+100</f>
        <v>760</v>
      </c>
      <c r="I10" s="88">
        <f>'Прайс без ніг'!I10+100</f>
        <v>957</v>
      </c>
      <c r="J10" s="11">
        <f>'Прайс без ніг'!J10+100</f>
        <v>871</v>
      </c>
      <c r="K10" s="21">
        <f>'Прайс без ніг'!K10+100</f>
        <v>828</v>
      </c>
      <c r="M10" s="1"/>
      <c r="P10" s="1"/>
      <c r="S10" s="1"/>
    </row>
    <row r="11" spans="1:19" ht="19.5" customHeight="1">
      <c r="A11" s="87" t="s">
        <v>221</v>
      </c>
      <c r="B11" s="4" t="s">
        <v>2</v>
      </c>
      <c r="C11" s="35">
        <f>'Прайс без ніг'!C11+100</f>
        <v>1016</v>
      </c>
      <c r="D11" s="36">
        <f>'Прайс без ніг'!D11+100</f>
        <v>924</v>
      </c>
      <c r="E11" s="37">
        <f>'Прайс без ніг'!E11+100</f>
        <v>879</v>
      </c>
      <c r="F11" s="88">
        <f>'Прайс без ніг'!F11+100</f>
        <v>1065</v>
      </c>
      <c r="G11" s="11">
        <f>'Прайс без ніг'!G11+100</f>
        <v>969</v>
      </c>
      <c r="H11" s="12">
        <f>'Прайс без ніг'!H11+100</f>
        <v>920</v>
      </c>
      <c r="I11" s="88">
        <f>'Прайс без ніг'!I11+100</f>
        <v>1145</v>
      </c>
      <c r="J11" s="11">
        <f>'Прайс без ніг'!J11+100</f>
        <v>1041</v>
      </c>
      <c r="K11" s="21">
        <f>'Прайс без ніг'!K11+100</f>
        <v>988</v>
      </c>
      <c r="L11" s="61"/>
      <c r="M11" s="1"/>
      <c r="P11" s="1"/>
      <c r="S11" s="1"/>
    </row>
    <row r="12" spans="1:19" ht="19.5" customHeight="1">
      <c r="A12" s="87" t="s">
        <v>221</v>
      </c>
      <c r="B12" s="4" t="s">
        <v>3</v>
      </c>
      <c r="C12" s="88">
        <f>'Прайс без ніг'!C12+100</f>
        <v>830</v>
      </c>
      <c r="D12" s="11">
        <f>'Прайс без ніг'!D12+100</f>
        <v>757</v>
      </c>
      <c r="E12" s="12">
        <f>'Прайс без ніг'!E12+100</f>
        <v>721</v>
      </c>
      <c r="F12" s="88">
        <f>'Прайс без ніг'!F12+100</f>
        <v>862</v>
      </c>
      <c r="G12" s="11">
        <f>'Прайс без ніг'!G12+100</f>
        <v>786</v>
      </c>
      <c r="H12" s="12">
        <f>'Прайс без ніг'!H12+100</f>
        <v>748</v>
      </c>
      <c r="I12" s="88">
        <f>'Прайс без ніг'!I12+100</f>
        <v>929</v>
      </c>
      <c r="J12" s="11">
        <f>'Прайс без ніг'!J12+100</f>
        <v>846</v>
      </c>
      <c r="K12" s="21">
        <f>'Прайс без ніг'!K12+100</f>
        <v>805</v>
      </c>
      <c r="M12" s="1"/>
      <c r="P12" s="1"/>
      <c r="S12" s="1"/>
    </row>
    <row r="13" spans="1:19" ht="19.5" customHeight="1">
      <c r="A13" s="87" t="s">
        <v>221</v>
      </c>
      <c r="B13" s="4" t="s">
        <v>4</v>
      </c>
      <c r="C13" s="88">
        <f>'Прайс без ніг'!C13+100</f>
        <v>844</v>
      </c>
      <c r="D13" s="11">
        <f>'Прайс без ніг'!D13+100</f>
        <v>770</v>
      </c>
      <c r="E13" s="12">
        <f>'Прайс без ніг'!E13+100</f>
        <v>732</v>
      </c>
      <c r="F13" s="88">
        <f>'Прайс без ніг'!F13+100</f>
        <v>890</v>
      </c>
      <c r="G13" s="11">
        <f>'Прайс без ніг'!G13+100</f>
        <v>811</v>
      </c>
      <c r="H13" s="12">
        <f>'Прайс без ніг'!H13+100</f>
        <v>772</v>
      </c>
      <c r="I13" s="88">
        <f>'Прайс без ніг'!I13+100</f>
        <v>972</v>
      </c>
      <c r="J13" s="11">
        <f>'Прайс без ніг'!J13+100</f>
        <v>885</v>
      </c>
      <c r="K13" s="21">
        <f>'Прайс без ніг'!K13+100</f>
        <v>841</v>
      </c>
      <c r="M13" s="1"/>
      <c r="P13" s="1"/>
      <c r="S13" s="1"/>
    </row>
    <row r="14" spans="1:19" ht="19.5" customHeight="1">
      <c r="A14" s="87" t="s">
        <v>221</v>
      </c>
      <c r="B14" s="4" t="s">
        <v>5</v>
      </c>
      <c r="C14" s="35">
        <f>'Прайс без ніг'!C14+100</f>
        <v>1029</v>
      </c>
      <c r="D14" s="36">
        <f>'Прайс без ніг'!D14+100</f>
        <v>936</v>
      </c>
      <c r="E14" s="37">
        <f>'Прайс без ніг'!E14+100</f>
        <v>890</v>
      </c>
      <c r="F14" s="88">
        <f>'Прайс без ніг'!F14+100</f>
        <v>1090</v>
      </c>
      <c r="G14" s="11">
        <f>'Прайс без ніг'!G14+100</f>
        <v>991</v>
      </c>
      <c r="H14" s="12">
        <f>'Прайс без ніг'!H14+100</f>
        <v>942</v>
      </c>
      <c r="I14" s="88">
        <f>'Прайс без ніг'!I14+100</f>
        <v>1154</v>
      </c>
      <c r="J14" s="11">
        <f>'Прайс без ніг'!J14+100</f>
        <v>1049</v>
      </c>
      <c r="K14" s="21">
        <f>'Прайс без ніг'!K14+100</f>
        <v>996</v>
      </c>
      <c r="L14" s="61"/>
      <c r="M14" s="1"/>
      <c r="P14" s="1"/>
      <c r="S14" s="1"/>
    </row>
    <row r="15" spans="1:11" ht="1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19.5" customHeight="1">
      <c r="A16" s="87" t="s">
        <v>222</v>
      </c>
      <c r="B16" s="4" t="s">
        <v>6</v>
      </c>
      <c r="C16" s="35">
        <f>'Прайс без ніг'!C16+120</f>
        <v>1063</v>
      </c>
      <c r="D16" s="36">
        <f>'Прайс без ніг'!D16+120</f>
        <v>969</v>
      </c>
      <c r="E16" s="37">
        <f>'Прайс без ніг'!E16+120</f>
        <v>922</v>
      </c>
      <c r="F16" s="88">
        <f>'Прайс без ніг'!F16+120</f>
        <v>1126</v>
      </c>
      <c r="G16" s="11">
        <f>'Прайс без ніг'!G16+120</f>
        <v>1025</v>
      </c>
      <c r="H16" s="13">
        <f>'Прайс без ніг'!H16+120</f>
        <v>975</v>
      </c>
      <c r="I16" s="88">
        <f>'Прайс без ніг'!I16+120</f>
        <v>1226</v>
      </c>
      <c r="J16" s="11">
        <f>'Прайс без ніг'!J16+120</f>
        <v>1115</v>
      </c>
      <c r="K16" s="21">
        <f>'Прайс без ніг'!K16+120</f>
        <v>1060</v>
      </c>
    </row>
    <row r="17" spans="1:11" ht="19.5" customHeight="1">
      <c r="A17" s="87" t="s">
        <v>223</v>
      </c>
      <c r="B17" s="4" t="s">
        <v>7</v>
      </c>
      <c r="C17" s="88">
        <f>'Прайс без ніг'!C17+120</f>
        <v>1137</v>
      </c>
      <c r="D17" s="56">
        <f>'Прайс без ніг'!D17+120</f>
        <v>1035</v>
      </c>
      <c r="E17" s="57">
        <f>'Прайс без ніг'!E17+120</f>
        <v>984</v>
      </c>
      <c r="F17" s="88">
        <f>'Прайс без ніг'!F17+120</f>
        <v>1218</v>
      </c>
      <c r="G17" s="11">
        <f>'Прайс без ніг'!G17+120</f>
        <v>1108</v>
      </c>
      <c r="H17" s="13">
        <f>'Прайс без ніг'!H17+120</f>
        <v>1053</v>
      </c>
      <c r="I17" s="88">
        <f>'Прайс без ніг'!I17+120</f>
        <v>1296</v>
      </c>
      <c r="J17" s="11">
        <f>'Прайс без ніг'!J17+120</f>
        <v>1178</v>
      </c>
      <c r="K17" s="21">
        <f>'Прайс без ніг'!K17+120</f>
        <v>1120</v>
      </c>
    </row>
    <row r="18" spans="1:12" ht="19.5" customHeight="1">
      <c r="A18" s="87" t="s">
        <v>223</v>
      </c>
      <c r="B18" s="4" t="s">
        <v>15</v>
      </c>
      <c r="C18" s="35">
        <f>'Прайс без ніг'!C18+120</f>
        <v>1251</v>
      </c>
      <c r="D18" s="36">
        <f>'Прайс без ніг'!D18+120</f>
        <v>1138</v>
      </c>
      <c r="E18" s="37">
        <f>'Прайс без ніг'!E18+120</f>
        <v>1081</v>
      </c>
      <c r="F18" s="88">
        <f>'Прайс без ніг'!F18+120</f>
        <v>1330</v>
      </c>
      <c r="G18" s="11">
        <f>'Прайс без ніг'!G18+120</f>
        <v>1209</v>
      </c>
      <c r="H18" s="13">
        <f>'Прайс без ніг'!H18+120</f>
        <v>1149</v>
      </c>
      <c r="I18" s="88">
        <f>'Прайс без ніг'!I18+120</f>
        <v>1429</v>
      </c>
      <c r="J18" s="11">
        <f>'Прайс без ніг'!J18+120</f>
        <v>1298</v>
      </c>
      <c r="K18" s="21">
        <f>'Прайс без ніг'!K18+120</f>
        <v>1233</v>
      </c>
      <c r="L18" s="61"/>
    </row>
    <row r="19" spans="1:11" ht="19.5" customHeight="1">
      <c r="A19" s="87" t="s">
        <v>223</v>
      </c>
      <c r="B19" s="4" t="s">
        <v>8</v>
      </c>
      <c r="C19" s="88">
        <f>'Прайс без ніг'!C19+120</f>
        <v>1197</v>
      </c>
      <c r="D19" s="56">
        <f>'Прайс без ніг'!D19+120</f>
        <v>1089</v>
      </c>
      <c r="E19" s="57">
        <f>'Прайс без ніг'!E19+120</f>
        <v>1035</v>
      </c>
      <c r="F19" s="88">
        <f>'Прайс без ніг'!F19+120</f>
        <v>1272</v>
      </c>
      <c r="G19" s="11">
        <f>'Прайс без ніг'!G19+120</f>
        <v>1157</v>
      </c>
      <c r="H19" s="13">
        <f>'Прайс без ніг'!H19+120</f>
        <v>1099</v>
      </c>
      <c r="I19" s="88">
        <f>'Прайс без ніг'!I19+120</f>
        <v>1367</v>
      </c>
      <c r="J19" s="11">
        <f>'Прайс без ніг'!J19+120</f>
        <v>1242</v>
      </c>
      <c r="K19" s="21">
        <f>'Прайс без ніг'!K19+120</f>
        <v>1180</v>
      </c>
    </row>
    <row r="20" spans="1:11" ht="19.5" customHeight="1">
      <c r="A20" s="87" t="s">
        <v>223</v>
      </c>
      <c r="B20" s="4" t="s">
        <v>9</v>
      </c>
      <c r="C20" s="88">
        <f>'Прайс без ніг'!C20+120</f>
        <v>1272</v>
      </c>
      <c r="D20" s="56">
        <f>'Прайс без ніг'!D20+120</f>
        <v>1157</v>
      </c>
      <c r="E20" s="57">
        <f>'Прайс без ніг'!E20+120</f>
        <v>1099</v>
      </c>
      <c r="F20" s="88">
        <f>'Прайс без ніг'!F20+120</f>
        <v>1350</v>
      </c>
      <c r="G20" s="11">
        <f>'Прайс без ніг'!G20+120</f>
        <v>1227</v>
      </c>
      <c r="H20" s="13">
        <f>'Прайс без ніг'!H20+120</f>
        <v>1166</v>
      </c>
      <c r="I20" s="88">
        <f>'Прайс без ніг'!I20+120</f>
        <v>1452</v>
      </c>
      <c r="J20" s="11">
        <f>'Прайс без ніг'!J20+120</f>
        <v>1319</v>
      </c>
      <c r="K20" s="21">
        <f>'Прайс без ніг'!K20+120</f>
        <v>1252</v>
      </c>
    </row>
    <row r="21" spans="1:11" ht="19.5" customHeight="1">
      <c r="A21" s="87" t="s">
        <v>223</v>
      </c>
      <c r="B21" s="4" t="s">
        <v>10</v>
      </c>
      <c r="C21" s="88">
        <f>'Прайс без ніг'!C21+120</f>
        <v>1087</v>
      </c>
      <c r="D21" s="11">
        <f>'Прайс без ніг'!D21+120</f>
        <v>990</v>
      </c>
      <c r="E21" s="12">
        <f>'Прайс без ніг'!E21+120</f>
        <v>942</v>
      </c>
      <c r="F21" s="88">
        <f>'Прайс без ніг'!F21+120</f>
        <v>1165</v>
      </c>
      <c r="G21" s="11">
        <f>'Прайс без ніг'!G21+120</f>
        <v>1061</v>
      </c>
      <c r="H21" s="13">
        <f>'Прайс без ніг'!H21+120</f>
        <v>1008</v>
      </c>
      <c r="I21" s="88">
        <f>'Прайс без ніг'!I21+120</f>
        <v>1254</v>
      </c>
      <c r="J21" s="11">
        <f>'Прайс без ніг'!J21+120</f>
        <v>1141</v>
      </c>
      <c r="K21" s="21">
        <f>'Прайс без ніг'!K21+120</f>
        <v>1084</v>
      </c>
    </row>
    <row r="22" spans="1:11" ht="19.5" customHeight="1">
      <c r="A22" s="87" t="s">
        <v>223</v>
      </c>
      <c r="B22" s="4" t="s">
        <v>11</v>
      </c>
      <c r="C22" s="88">
        <f>'Прайс без ніг'!C22+120</f>
        <v>1162</v>
      </c>
      <c r="D22" s="56">
        <f>'Прайс без ніг'!D22+120</f>
        <v>1058</v>
      </c>
      <c r="E22" s="57">
        <f>'Прайс без ніг'!E22+120</f>
        <v>1006</v>
      </c>
      <c r="F22" s="88">
        <f>'Прайс без ніг'!F22+120</f>
        <v>1257</v>
      </c>
      <c r="G22" s="11">
        <f>'Прайс без ніг'!G22+120</f>
        <v>1143</v>
      </c>
      <c r="H22" s="13">
        <f>'Прайс без ніг'!H22+120</f>
        <v>1086</v>
      </c>
      <c r="I22" s="88">
        <f>'Прайс без ніг'!I22+120</f>
        <v>1325</v>
      </c>
      <c r="J22" s="11">
        <f>'Прайс без ніг'!J22+120</f>
        <v>1205</v>
      </c>
      <c r="K22" s="21">
        <f>'Прайс без ніг'!K22+120</f>
        <v>1144</v>
      </c>
    </row>
    <row r="23" spans="1:12" ht="19.5" customHeight="1">
      <c r="A23" s="87" t="s">
        <v>223</v>
      </c>
      <c r="B23" s="4" t="s">
        <v>16</v>
      </c>
      <c r="C23" s="35">
        <f>'Прайс без ніг'!C23+120</f>
        <v>1277</v>
      </c>
      <c r="D23" s="36">
        <f>'Прайс без ніг'!D23+120</f>
        <v>1161</v>
      </c>
      <c r="E23" s="37">
        <f>'Прайс без ніг'!E23+120</f>
        <v>1103</v>
      </c>
      <c r="F23" s="88">
        <f>'Прайс без ніг'!F23+120</f>
        <v>1371</v>
      </c>
      <c r="G23" s="11">
        <f>'Прайс без ніг'!G23+120</f>
        <v>1246</v>
      </c>
      <c r="H23" s="13">
        <f>'Прайс без ніг'!H23+120</f>
        <v>1183</v>
      </c>
      <c r="I23" s="88">
        <f>'Прайс без ніг'!I23+120</f>
        <v>1475</v>
      </c>
      <c r="J23" s="11">
        <f>'Прайс без ніг'!J23+120</f>
        <v>1340</v>
      </c>
      <c r="K23" s="21">
        <f>'Прайс без ніг'!K23+120</f>
        <v>1272</v>
      </c>
      <c r="L23" s="61"/>
    </row>
    <row r="24" spans="1:11" ht="19.5" customHeight="1">
      <c r="A24" s="38" t="s">
        <v>223</v>
      </c>
      <c r="B24" s="5" t="s">
        <v>12</v>
      </c>
      <c r="C24" s="89">
        <f>'Прайс без ніг'!C24+120</f>
        <v>1222</v>
      </c>
      <c r="D24" s="14">
        <f>'Прайс без ніг'!D24+120</f>
        <v>1112</v>
      </c>
      <c r="E24" s="15">
        <f>'Прайс без ніг'!E24+120</f>
        <v>1057</v>
      </c>
      <c r="F24" s="89">
        <f>'Прайс без ніг'!F24+120</f>
        <v>1311</v>
      </c>
      <c r="G24" s="14">
        <f>'Прайс без ніг'!G24+120</f>
        <v>1192</v>
      </c>
      <c r="H24" s="16">
        <f>'Прайс без ніг'!H24+120</f>
        <v>1132</v>
      </c>
      <c r="I24" s="89">
        <f>'Прайс без ніг'!I24+120</f>
        <v>1410</v>
      </c>
      <c r="J24" s="14">
        <f>'Прайс без ніг'!J24+120</f>
        <v>1281</v>
      </c>
      <c r="K24" s="22">
        <f>'Прайс без ніг'!K24+120</f>
        <v>1217</v>
      </c>
    </row>
    <row r="25" spans="1:11" ht="19.5" customHeight="1">
      <c r="A25" s="87" t="s">
        <v>223</v>
      </c>
      <c r="B25" s="4" t="s">
        <v>13</v>
      </c>
      <c r="C25" s="88">
        <f>'Прайс без ніг'!C25+120</f>
        <v>1311</v>
      </c>
      <c r="D25" s="56">
        <f>'Прайс без ніг'!D25+120</f>
        <v>1192</v>
      </c>
      <c r="E25" s="57">
        <f>'Прайс без ніг'!E25+120</f>
        <v>1132</v>
      </c>
      <c r="F25" s="88">
        <f>'Прайс без ніг'!F25+120</f>
        <v>1403</v>
      </c>
      <c r="G25" s="11">
        <f>'Прайс без ніг'!G25+120</f>
        <v>1275</v>
      </c>
      <c r="H25" s="13">
        <f>'Прайс без ніг'!H25+120</f>
        <v>1211</v>
      </c>
      <c r="I25" s="59">
        <f>'Прайс без ніг'!I25+120</f>
        <v>1495</v>
      </c>
      <c r="J25" s="56">
        <f>'Прайс без ніг'!J25+120</f>
        <v>1358</v>
      </c>
      <c r="K25" s="58">
        <f>'Прайс без ніг'!K25+120</f>
        <v>1289</v>
      </c>
    </row>
    <row r="26" spans="1:12" ht="19.5" customHeight="1">
      <c r="A26" s="87" t="s">
        <v>223</v>
      </c>
      <c r="B26" s="4" t="s">
        <v>14</v>
      </c>
      <c r="C26" s="35">
        <f>'Прайс без ніг'!C26+120</f>
        <v>1534</v>
      </c>
      <c r="D26" s="36">
        <f>'Прайс без ніг'!D26+120</f>
        <v>1393</v>
      </c>
      <c r="E26" s="37">
        <f>'Прайс без ніг'!E26+120</f>
        <v>1322</v>
      </c>
      <c r="F26" s="88">
        <f>'Прайс без ніг'!F26+120</f>
        <v>1608</v>
      </c>
      <c r="G26" s="11">
        <f>'Прайс без ніг'!G26+120</f>
        <v>1459</v>
      </c>
      <c r="H26" s="13">
        <f>'Прайс без ніг'!H26+120</f>
        <v>1385</v>
      </c>
      <c r="I26" s="88">
        <f>'Прайс без ніг'!I26+120</f>
        <v>1915</v>
      </c>
      <c r="J26" s="11">
        <f>'Прайс без ніг'!J26+120</f>
        <v>1736</v>
      </c>
      <c r="K26" s="21">
        <f>'Прайс без ніг'!K26+120</f>
        <v>1646</v>
      </c>
      <c r="L26" s="62"/>
    </row>
    <row r="27" spans="1:11" ht="19.5" customHeight="1">
      <c r="A27" s="123" t="s">
        <v>213</v>
      </c>
      <c r="B27" s="124"/>
      <c r="C27" s="68"/>
      <c r="D27" s="69"/>
      <c r="E27" s="69"/>
      <c r="F27" s="72" t="s">
        <v>228</v>
      </c>
      <c r="G27" s="71" t="s">
        <v>233</v>
      </c>
      <c r="H27" s="73" t="s">
        <v>205</v>
      </c>
      <c r="I27" s="69"/>
      <c r="J27" s="69"/>
      <c r="K27" s="70"/>
    </row>
    <row r="28" spans="1:11" ht="19.5" customHeight="1">
      <c r="A28" s="123" t="s">
        <v>214</v>
      </c>
      <c r="B28" s="124"/>
      <c r="C28" s="68"/>
      <c r="D28" s="69"/>
      <c r="E28" s="69"/>
      <c r="F28" s="72" t="s">
        <v>228</v>
      </c>
      <c r="G28" s="71" t="s">
        <v>234</v>
      </c>
      <c r="H28" s="73" t="s">
        <v>205</v>
      </c>
      <c r="I28" s="69"/>
      <c r="J28" s="69"/>
      <c r="K28" s="70"/>
    </row>
    <row r="29" spans="1:11" ht="19.5" customHeight="1">
      <c r="A29" s="90" t="s">
        <v>38</v>
      </c>
      <c r="B29" s="91"/>
      <c r="C29" s="111">
        <f>'Прайс без ніг'!C29:D29</f>
        <v>35</v>
      </c>
      <c r="D29" s="112"/>
      <c r="E29" s="45" t="s">
        <v>31</v>
      </c>
      <c r="F29" s="142">
        <f>'Прайс без ніг'!F29:G29</f>
        <v>32</v>
      </c>
      <c r="G29" s="143"/>
      <c r="H29" s="45" t="s">
        <v>32</v>
      </c>
      <c r="I29" s="151">
        <f>'Прайс без ніг'!I29:J29</f>
        <v>28</v>
      </c>
      <c r="J29" s="152"/>
      <c r="K29" s="49" t="s">
        <v>33</v>
      </c>
    </row>
    <row r="30" spans="1:11" ht="19.5" customHeight="1">
      <c r="A30" s="81" t="s">
        <v>225</v>
      </c>
      <c r="B30" s="82" t="s">
        <v>41</v>
      </c>
      <c r="C30" s="155" t="s">
        <v>219</v>
      </c>
      <c r="D30" s="156"/>
      <c r="E30" s="157"/>
      <c r="F30" s="142">
        <f>'Прайс без ніг'!F30:G30</f>
        <v>7.5</v>
      </c>
      <c r="G30" s="143"/>
      <c r="H30" s="47" t="s">
        <v>34</v>
      </c>
      <c r="I30" s="151">
        <f>'Прайс без ніг'!I30:J30</f>
        <v>19990</v>
      </c>
      <c r="J30" s="152"/>
      <c r="K30" s="85" t="str">
        <f>'Прайс без ніг'!K30:L30</f>
        <v>куб. м</v>
      </c>
    </row>
    <row r="31" spans="1:11" ht="19.5" customHeight="1">
      <c r="A31" s="83" t="s">
        <v>226</v>
      </c>
      <c r="B31" s="84" t="s">
        <v>39</v>
      </c>
      <c r="C31" s="155" t="s">
        <v>219</v>
      </c>
      <c r="D31" s="156"/>
      <c r="E31" s="157"/>
      <c r="F31" s="142">
        <f>'Прайс без ніг'!F31:G31</f>
        <v>8.3</v>
      </c>
      <c r="G31" s="143"/>
      <c r="H31" s="47" t="str">
        <f>'Прайс без ніг'!H31:I31</f>
        <v>500шт.</v>
      </c>
      <c r="I31" s="151">
        <f>'Прайс без ніг'!I31:J31</f>
        <v>19990</v>
      </c>
      <c r="J31" s="152"/>
      <c r="K31" s="49" t="str">
        <f>'Прайс без ніг'!K31:L31</f>
        <v>куб. м</v>
      </c>
    </row>
    <row r="32" spans="1:11" ht="19.5" customHeight="1">
      <c r="A32" s="83" t="s">
        <v>227</v>
      </c>
      <c r="B32" s="84" t="s">
        <v>40</v>
      </c>
      <c r="C32" s="155" t="s">
        <v>219</v>
      </c>
      <c r="D32" s="156"/>
      <c r="E32" s="157"/>
      <c r="F32" s="142">
        <f>'Прайс без ніг'!F32:G32</f>
        <v>9.1</v>
      </c>
      <c r="G32" s="143"/>
      <c r="H32" s="47" t="str">
        <f>'Прайс без ніг'!H32:I32</f>
        <v>500шт.</v>
      </c>
      <c r="I32" s="151">
        <f>'Прайс без ніг'!I32:J32</f>
        <v>19990</v>
      </c>
      <c r="J32" s="152"/>
      <c r="K32" s="49" t="str">
        <f>'Прайс без ніг'!K32:L32</f>
        <v>куб. м</v>
      </c>
    </row>
    <row r="33" spans="1:11" ht="19.5" customHeight="1">
      <c r="A33" s="51" t="s">
        <v>215</v>
      </c>
      <c r="B33" s="50" t="s">
        <v>41</v>
      </c>
      <c r="C33" s="111">
        <f>'Прайс без ніг'!C33:D33</f>
        <v>9.6</v>
      </c>
      <c r="D33" s="112"/>
      <c r="E33" s="46" t="s">
        <v>31</v>
      </c>
      <c r="F33" s="142">
        <f>'Прайс без ніг'!F33:G33</f>
        <v>9.1</v>
      </c>
      <c r="G33" s="143"/>
      <c r="H33" s="47" t="s">
        <v>34</v>
      </c>
      <c r="I33" s="151">
        <f>'Прайс без ніг'!I33:J33</f>
        <v>8.6</v>
      </c>
      <c r="J33" s="152"/>
      <c r="K33" s="49" t="s">
        <v>35</v>
      </c>
    </row>
    <row r="34" spans="1:11" ht="19.5" customHeight="1">
      <c r="A34" s="51" t="s">
        <v>216</v>
      </c>
      <c r="B34" s="50" t="s">
        <v>39</v>
      </c>
      <c r="C34" s="111">
        <f>'Прайс без ніг'!C34:D34</f>
        <v>10.2</v>
      </c>
      <c r="D34" s="112"/>
      <c r="E34" s="46" t="s">
        <v>31</v>
      </c>
      <c r="F34" s="142">
        <f>'Прайс без ніг'!F34:G34</f>
        <v>9.7</v>
      </c>
      <c r="G34" s="143"/>
      <c r="H34" s="47" t="s">
        <v>34</v>
      </c>
      <c r="I34" s="151">
        <f>'Прайс без ніг'!I34:J34</f>
        <v>9.2</v>
      </c>
      <c r="J34" s="152"/>
      <c r="K34" s="49" t="s">
        <v>35</v>
      </c>
    </row>
    <row r="35" spans="1:11" ht="19.5" customHeight="1">
      <c r="A35" s="51" t="s">
        <v>217</v>
      </c>
      <c r="B35" s="50" t="s">
        <v>40</v>
      </c>
      <c r="C35" s="111">
        <f>'Прайс без ніг'!C35:D35</f>
        <v>10.8</v>
      </c>
      <c r="D35" s="112"/>
      <c r="E35" s="46" t="s">
        <v>31</v>
      </c>
      <c r="F35" s="142">
        <f>'Прайс без ніг'!F35:G35</f>
        <v>10.3</v>
      </c>
      <c r="G35" s="143"/>
      <c r="H35" s="47" t="s">
        <v>34</v>
      </c>
      <c r="I35" s="151">
        <f>'Прайс без ніг'!I35:J35</f>
        <v>9.7</v>
      </c>
      <c r="J35" s="152"/>
      <c r="K35" s="49" t="s">
        <v>35</v>
      </c>
    </row>
    <row r="36" spans="1:11" ht="19.5" customHeight="1">
      <c r="A36" s="90" t="s">
        <v>36</v>
      </c>
      <c r="B36" s="91"/>
      <c r="C36" s="111">
        <f>'Прайс без ніг'!C36:D36</f>
        <v>0.6</v>
      </c>
      <c r="D36" s="112"/>
      <c r="E36" s="46" t="s">
        <v>31</v>
      </c>
      <c r="F36" s="142">
        <f>'Прайс без ніг'!F36:G36</f>
        <v>0.5</v>
      </c>
      <c r="G36" s="143"/>
      <c r="H36" s="47" t="s">
        <v>37</v>
      </c>
      <c r="I36" s="151">
        <f>'Прайс без ніг'!I36:J36</f>
        <v>0.4</v>
      </c>
      <c r="J36" s="152"/>
      <c r="K36" s="49" t="s">
        <v>207</v>
      </c>
    </row>
    <row r="37" spans="1:11" ht="19.5" customHeight="1">
      <c r="A37" s="106"/>
      <c r="B37" s="137"/>
      <c r="C37" s="137"/>
      <c r="D37" s="137"/>
      <c r="E37" s="137"/>
      <c r="F37" s="137"/>
      <c r="G37" s="137"/>
      <c r="H37" s="8" t="s">
        <v>22</v>
      </c>
      <c r="I37" s="8" t="s">
        <v>43</v>
      </c>
      <c r="J37" s="48" t="s">
        <v>44</v>
      </c>
      <c r="K37" s="44" t="s">
        <v>45</v>
      </c>
    </row>
    <row r="38" spans="1:11" ht="19.5" customHeight="1">
      <c r="A38" s="90" t="s">
        <v>19</v>
      </c>
      <c r="B38" s="125"/>
      <c r="C38" s="92" t="str">
        <f>'Прайс без ніг'!C38:G38</f>
        <v>250;350;450;750;1000;1200;1500 N</v>
      </c>
      <c r="D38" s="93"/>
      <c r="E38" s="93"/>
      <c r="F38" s="93"/>
      <c r="G38" s="93"/>
      <c r="H38" s="63">
        <f>'Прайс без ніг'!H38</f>
        <v>355</v>
      </c>
      <c r="I38" s="9">
        <f>'Прайс без ніг'!I38</f>
        <v>319</v>
      </c>
      <c r="J38" s="10">
        <f>'Прайс без ніг'!J38</f>
        <v>302</v>
      </c>
      <c r="K38" s="23">
        <f>'Прайс без ніг'!K38</f>
        <v>277</v>
      </c>
    </row>
    <row r="39" spans="1:11" ht="19.5" customHeight="1">
      <c r="A39" s="90" t="s">
        <v>20</v>
      </c>
      <c r="B39" s="91"/>
      <c r="C39" s="92" t="str">
        <f>'Прайс без ніг'!C39:G39</f>
        <v>250;350;450;750;1000;1200;1500 N</v>
      </c>
      <c r="D39" s="93"/>
      <c r="E39" s="93"/>
      <c r="F39" s="93"/>
      <c r="G39" s="93"/>
      <c r="H39" s="63">
        <f>'Прайс без ніг'!H39</f>
        <v>341</v>
      </c>
      <c r="I39" s="9">
        <f>'Прайс без ніг'!I39</f>
        <v>307</v>
      </c>
      <c r="J39" s="10">
        <f>'Прайс без ніг'!J39</f>
        <v>290</v>
      </c>
      <c r="K39" s="23">
        <f>'Прайс без ніг'!K39</f>
        <v>266</v>
      </c>
    </row>
    <row r="40" spans="1:11" ht="18" customHeight="1">
      <c r="A40" s="90" t="s">
        <v>21</v>
      </c>
      <c r="B40" s="91"/>
      <c r="C40" s="92" t="str">
        <f>'Прайс без ніг'!C40:G40</f>
        <v>250;500;600;800;1000;1200 N</v>
      </c>
      <c r="D40" s="93"/>
      <c r="E40" s="93"/>
      <c r="F40" s="93"/>
      <c r="G40" s="93"/>
      <c r="H40" s="63">
        <f>'Прайс без ніг'!H40</f>
        <v>600</v>
      </c>
      <c r="I40" s="9">
        <f>'Прайс без ніг'!I40</f>
        <v>540</v>
      </c>
      <c r="J40" s="10">
        <f>'Прайс без ніг'!J40</f>
        <v>510</v>
      </c>
      <c r="K40" s="23">
        <f>'Прайс без ніг'!K40</f>
        <v>468</v>
      </c>
    </row>
    <row r="41" spans="1:11" ht="18" customHeight="1">
      <c r="A41" s="90" t="s">
        <v>235</v>
      </c>
      <c r="B41" s="91"/>
      <c r="C41" s="92" t="s">
        <v>238</v>
      </c>
      <c r="D41" s="93"/>
      <c r="E41" s="93"/>
      <c r="F41" s="93"/>
      <c r="G41" s="93"/>
      <c r="H41" s="63">
        <f>'Прайс без ніг'!H41</f>
        <v>60</v>
      </c>
      <c r="I41" s="9">
        <f>'Прайс без ніг'!I41</f>
        <v>48</v>
      </c>
      <c r="J41" s="10">
        <f>'Прайс без ніг'!J41</f>
        <v>42</v>
      </c>
      <c r="K41" s="23">
        <f>'Прайс без ніг'!K41</f>
        <v>36</v>
      </c>
    </row>
    <row r="42" spans="1:11" ht="18" customHeight="1">
      <c r="A42" s="90" t="s">
        <v>236</v>
      </c>
      <c r="B42" s="91"/>
      <c r="C42" s="92" t="s">
        <v>237</v>
      </c>
      <c r="D42" s="93"/>
      <c r="E42" s="93"/>
      <c r="F42" s="93"/>
      <c r="G42" s="93"/>
      <c r="H42" s="63">
        <f>'Прайс без ніг'!H42</f>
        <v>60</v>
      </c>
      <c r="I42" s="9">
        <f>'Прайс без ніг'!I42</f>
        <v>48</v>
      </c>
      <c r="J42" s="10">
        <f>'Прайс без ніг'!J42</f>
        <v>42</v>
      </c>
      <c r="K42" s="23">
        <f>'Прайс без ніг'!K42</f>
        <v>36</v>
      </c>
    </row>
    <row r="43" spans="1:11" ht="15.75" customHeight="1">
      <c r="A43" s="104" t="s">
        <v>229</v>
      </c>
      <c r="B43" s="105"/>
      <c r="C43" s="105"/>
      <c r="D43" s="105"/>
      <c r="E43" s="39"/>
      <c r="F43" s="40"/>
      <c r="G43" s="40"/>
      <c r="H43" s="40"/>
      <c r="I43" s="54"/>
      <c r="J43" s="54"/>
      <c r="K43" s="55"/>
    </row>
    <row r="44" spans="1:11" ht="15" customHeight="1">
      <c r="A44" s="98" t="s">
        <v>30</v>
      </c>
      <c r="B44" s="99"/>
      <c r="C44" s="99"/>
      <c r="D44" s="99"/>
      <c r="E44" s="99"/>
      <c r="F44" s="99"/>
      <c r="G44" s="99"/>
      <c r="H44" s="99"/>
      <c r="I44" s="99"/>
      <c r="J44" s="99"/>
      <c r="K44" s="100"/>
    </row>
    <row r="45" spans="1:11" ht="15" customHeight="1">
      <c r="A45" s="98" t="s">
        <v>230</v>
      </c>
      <c r="B45" s="99"/>
      <c r="C45" s="99"/>
      <c r="D45" s="99"/>
      <c r="E45" s="99"/>
      <c r="F45" s="99"/>
      <c r="G45" s="99"/>
      <c r="H45" s="99"/>
      <c r="I45" s="99"/>
      <c r="J45" s="99"/>
      <c r="K45" s="100"/>
    </row>
    <row r="46" spans="1:11" ht="13.5">
      <c r="A46" s="109" t="s">
        <v>29</v>
      </c>
      <c r="B46" s="110"/>
      <c r="C46" s="41"/>
      <c r="D46" s="41"/>
      <c r="E46" s="41"/>
      <c r="F46" s="41"/>
      <c r="G46" s="41"/>
      <c r="H46" s="41"/>
      <c r="I46" s="42"/>
      <c r="J46" s="42"/>
      <c r="K46" s="43"/>
    </row>
    <row r="47" spans="1:11" ht="13.5">
      <c r="A47" s="101" t="s">
        <v>50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3"/>
    </row>
    <row r="48" spans="1:11" ht="14.25" thickBot="1">
      <c r="A48" s="95" t="s">
        <v>231</v>
      </c>
      <c r="B48" s="96"/>
      <c r="C48" s="96"/>
      <c r="D48" s="96"/>
      <c r="E48" s="96"/>
      <c r="F48" s="96"/>
      <c r="G48" s="96"/>
      <c r="H48" s="96"/>
      <c r="I48" s="96"/>
      <c r="J48" s="96"/>
      <c r="K48" s="97"/>
    </row>
    <row r="49" spans="1:11" ht="13.5" thickTop="1">
      <c r="A49" s="6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2" ht="12.75">
      <c r="A52" s="52"/>
    </row>
  </sheetData>
  <sheetProtection/>
  <mergeCells count="57">
    <mergeCell ref="F1:K1"/>
    <mergeCell ref="F2:K2"/>
    <mergeCell ref="F3:K3"/>
    <mergeCell ref="F4:K4"/>
    <mergeCell ref="H5:K5"/>
    <mergeCell ref="A6:B8"/>
    <mergeCell ref="C6:K6"/>
    <mergeCell ref="C7:E7"/>
    <mergeCell ref="F7:H7"/>
    <mergeCell ref="I7:K7"/>
    <mergeCell ref="A15:K15"/>
    <mergeCell ref="A27:B27"/>
    <mergeCell ref="A28:B28"/>
    <mergeCell ref="A29:B29"/>
    <mergeCell ref="C29:D29"/>
    <mergeCell ref="F29:G29"/>
    <mergeCell ref="I29:J29"/>
    <mergeCell ref="C32:E32"/>
    <mergeCell ref="F30:G30"/>
    <mergeCell ref="I30:J30"/>
    <mergeCell ref="F31:G31"/>
    <mergeCell ref="I31:J31"/>
    <mergeCell ref="C31:E31"/>
    <mergeCell ref="C30:E30"/>
    <mergeCell ref="F34:G34"/>
    <mergeCell ref="I34:J34"/>
    <mergeCell ref="C35:D35"/>
    <mergeCell ref="F35:G35"/>
    <mergeCell ref="I35:J35"/>
    <mergeCell ref="F32:G32"/>
    <mergeCell ref="I32:J32"/>
    <mergeCell ref="C33:D33"/>
    <mergeCell ref="F33:G33"/>
    <mergeCell ref="I33:J33"/>
    <mergeCell ref="I36:J36"/>
    <mergeCell ref="A37:G37"/>
    <mergeCell ref="A38:B38"/>
    <mergeCell ref="C38:G38"/>
    <mergeCell ref="A41:B41"/>
    <mergeCell ref="C41:G41"/>
    <mergeCell ref="B5:G5"/>
    <mergeCell ref="A39:B39"/>
    <mergeCell ref="C39:G39"/>
    <mergeCell ref="A40:B40"/>
    <mergeCell ref="C40:G40"/>
    <mergeCell ref="A43:D43"/>
    <mergeCell ref="A36:B36"/>
    <mergeCell ref="C36:D36"/>
    <mergeCell ref="F36:G36"/>
    <mergeCell ref="C34:D34"/>
    <mergeCell ref="A42:B42"/>
    <mergeCell ref="C42:G42"/>
    <mergeCell ref="A45:K45"/>
    <mergeCell ref="A46:B46"/>
    <mergeCell ref="A47:K47"/>
    <mergeCell ref="A48:K48"/>
    <mergeCell ref="A44:K44"/>
  </mergeCells>
  <hyperlinks>
    <hyperlink ref="F1:K1" r:id="rId1" display="brand-mebel.com"/>
    <hyperlink ref="A40:B40" r:id="rId2" display="  Механізм підйому каркасу на амортизаторах В44"/>
    <hyperlink ref="A39:B39" r:id="rId3" display="  Механізм підйому каркасу на амортизаторах М44"/>
    <hyperlink ref="A38:B38" r:id="rId4" display="  Механізм підйому каркасу на амортизаторах М43"/>
    <hyperlink ref="A9" r:id="rId5" display="  Каркас ліжка  односпальний  "/>
    <hyperlink ref="A10" r:id="rId6" display="  Каркас ліжка  односпальний  "/>
    <hyperlink ref="A11" r:id="rId7" display="  Каркас ліжка  односпальний  "/>
    <hyperlink ref="A12" r:id="rId8" display="  Каркас ліжка  односпальний  "/>
    <hyperlink ref="A13" r:id="rId9" display="  Каркас ліжка  односпальний  "/>
    <hyperlink ref="A14" r:id="rId10" display="  Каркас ліжка  односпальний  "/>
    <hyperlink ref="A16" r:id="rId11" display="  Каркас ліжка  двоспальний"/>
    <hyperlink ref="A17" r:id="rId12" display="  Каркас ліжка  двоспальний  "/>
    <hyperlink ref="A18" r:id="rId13" display="  Каркас ліжка  двоспальний  "/>
    <hyperlink ref="A19" r:id="rId14" display="  Каркас ліжка  двоспальний  "/>
    <hyperlink ref="A20" r:id="rId15" display="  Каркас ліжка  двоспальний  "/>
    <hyperlink ref="A21" r:id="rId16" display="  Каркас ліжка  двоспальний  "/>
    <hyperlink ref="A22" r:id="rId17" display="  Каркас ліжка  двоспальний  "/>
    <hyperlink ref="A23" r:id="rId18" display="  Каркас ліжка  двоспальний  "/>
    <hyperlink ref="A24" r:id="rId19" display="  Каркас ліжка  двоспальний  "/>
    <hyperlink ref="A25" r:id="rId20" display="  Каркас ліжка  двоспальний  "/>
    <hyperlink ref="A26" r:id="rId21" display="  Каркас ліжка  двоспальний  "/>
    <hyperlink ref="A29:B29" r:id="rId22" display="  Нога для каркаса"/>
    <hyperlink ref="A31" r:id="rId23" display="  Ламель грабова"/>
    <hyperlink ref="A32" r:id="rId24" display="  Ламель грабова"/>
    <hyperlink ref="A33" r:id="rId25" display="  Ламель букова"/>
    <hyperlink ref="A36:B36" r:id="rId26" display="  Кріплення для ламелей 8х54"/>
    <hyperlink ref="A30" r:id="rId27" display="  Ламель букова "/>
    <hyperlink ref="A34" r:id="rId28" display="  Ламель букова"/>
    <hyperlink ref="A35" r:id="rId29" display="  Ламель букова"/>
  </hyperlinks>
  <printOptions horizontalCentered="1" verticalCentered="1"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scale="83" r:id="rId31"/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SheetLayoutView="100" workbookViewId="0" topLeftCell="A1">
      <selection activeCell="A8" sqref="A8:B9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11" width="5.25390625" style="0" customWidth="1"/>
  </cols>
  <sheetData>
    <row r="1" spans="1:11" ht="16.5" thickTop="1">
      <c r="A1" s="17"/>
      <c r="B1" s="18"/>
      <c r="C1" s="32"/>
      <c r="D1" s="32"/>
      <c r="E1" s="32"/>
      <c r="F1" s="129" t="s">
        <v>18</v>
      </c>
      <c r="G1" s="129"/>
      <c r="H1" s="129"/>
      <c r="I1" s="129"/>
      <c r="J1" s="129"/>
      <c r="K1" s="130"/>
    </row>
    <row r="2" spans="1:11" ht="12.75">
      <c r="A2" s="19"/>
      <c r="B2" s="2"/>
      <c r="C2" s="33"/>
      <c r="D2" s="33"/>
      <c r="E2" s="33"/>
      <c r="F2" s="169" t="str">
        <f>'Прайс без ніг'!F2:K2</f>
        <v>тел. (032)243 0 249,  096 0000 249   </v>
      </c>
      <c r="G2" s="169"/>
      <c r="H2" s="169"/>
      <c r="I2" s="169"/>
      <c r="J2" s="169"/>
      <c r="K2" s="170"/>
    </row>
    <row r="3" spans="1:11" ht="15">
      <c r="A3" s="19"/>
      <c r="B3" s="2"/>
      <c r="C3" s="33"/>
      <c r="D3" s="33"/>
      <c r="E3" s="33"/>
      <c r="F3" s="133" t="s">
        <v>24</v>
      </c>
      <c r="G3" s="133"/>
      <c r="H3" s="133"/>
      <c r="I3" s="133"/>
      <c r="J3" s="133"/>
      <c r="K3" s="134"/>
    </row>
    <row r="4" spans="1:11" ht="17.25" customHeight="1">
      <c r="A4" s="19"/>
      <c r="B4" s="2"/>
      <c r="C4" s="34"/>
      <c r="D4" s="34"/>
      <c r="E4" s="34"/>
      <c r="F4" s="138" t="s">
        <v>28</v>
      </c>
      <c r="G4" s="138"/>
      <c r="H4" s="138"/>
      <c r="I4" s="138"/>
      <c r="J4" s="138"/>
      <c r="K4" s="139"/>
    </row>
    <row r="5" spans="1:11" ht="19.5" customHeight="1">
      <c r="A5" s="20"/>
      <c r="B5" s="3"/>
      <c r="C5" s="171" t="s">
        <v>48</v>
      </c>
      <c r="D5" s="171"/>
      <c r="E5" s="171"/>
      <c r="F5" s="171"/>
      <c r="G5" s="171"/>
      <c r="H5" s="135">
        <f>'Прайс без ніг'!H5:K5</f>
        <v>43689</v>
      </c>
      <c r="I5" s="135"/>
      <c r="J5" s="135"/>
      <c r="K5" s="136"/>
    </row>
    <row r="6" spans="1:11" ht="19.5" customHeight="1">
      <c r="A6" s="101" t="s">
        <v>50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</row>
    <row r="7" spans="1:11" ht="19.5" customHeight="1" thickBot="1">
      <c r="A7" s="158" t="s">
        <v>220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 ht="18.75" customHeight="1" thickTop="1">
      <c r="A8" s="117" t="s">
        <v>23</v>
      </c>
      <c r="B8" s="118"/>
      <c r="C8" s="115" t="s">
        <v>17</v>
      </c>
      <c r="D8" s="115"/>
      <c r="E8" s="115"/>
      <c r="F8" s="115"/>
      <c r="G8" s="115"/>
      <c r="H8" s="115"/>
      <c r="I8" s="115"/>
      <c r="J8" s="115"/>
      <c r="K8" s="116"/>
    </row>
    <row r="9" spans="1:12" ht="38.25" customHeight="1">
      <c r="A9" s="119"/>
      <c r="B9" s="120"/>
      <c r="C9" s="126" t="str">
        <f>'Прайс без ніг'!C7:E7</f>
        <v>Каркас стандарт         (5,5 см)</v>
      </c>
      <c r="D9" s="127"/>
      <c r="E9" s="128"/>
      <c r="F9" s="126" t="str">
        <f>'Прайс без ніг'!F7:H7</f>
        <v>Каркас посилений
xl (4,5 см)</v>
      </c>
      <c r="G9" s="127"/>
      <c r="H9" s="128"/>
      <c r="I9" s="146" t="str">
        <f>'Прайс без ніг'!I7:K7</f>
        <v>Каркас екстра         xxl  (2,5 см)</v>
      </c>
      <c r="J9" s="146"/>
      <c r="K9" s="147"/>
      <c r="L9" s="1"/>
    </row>
    <row r="10" spans="1:12" ht="19.5" customHeight="1">
      <c r="A10" s="53" t="s">
        <v>54</v>
      </c>
      <c r="B10" s="4" t="s">
        <v>0</v>
      </c>
      <c r="C10" s="159">
        <f>ROUND('Прайс без ніг'!C9*0.82,0)</f>
        <v>578</v>
      </c>
      <c r="D10" s="160"/>
      <c r="E10" s="162"/>
      <c r="F10" s="159">
        <f>ROUND('Прайс без ніг'!F9*0.82,0)</f>
        <v>613</v>
      </c>
      <c r="G10" s="160"/>
      <c r="H10" s="162"/>
      <c r="I10" s="159">
        <f>ROUND('Прайс без ніг'!I9*0.82,0)</f>
        <v>657</v>
      </c>
      <c r="J10" s="160"/>
      <c r="K10" s="161"/>
      <c r="L10" s="1"/>
    </row>
    <row r="11" spans="1:12" ht="19.5" customHeight="1">
      <c r="A11" s="53" t="s">
        <v>54</v>
      </c>
      <c r="B11" s="4" t="s">
        <v>1</v>
      </c>
      <c r="C11" s="159">
        <f>ROUND('Прайс без ніг'!C10*0.82,0)</f>
        <v>599</v>
      </c>
      <c r="D11" s="160"/>
      <c r="E11" s="162"/>
      <c r="F11" s="159">
        <f>ROUND('Прайс без ніг'!F10*0.82,0)</f>
        <v>636</v>
      </c>
      <c r="G11" s="160"/>
      <c r="H11" s="162"/>
      <c r="I11" s="159">
        <f>ROUND('Прайс без ніг'!I10*0.82,0)</f>
        <v>703</v>
      </c>
      <c r="J11" s="160"/>
      <c r="K11" s="161"/>
      <c r="L11" s="1"/>
    </row>
    <row r="12" spans="1:12" ht="19.5" customHeight="1">
      <c r="A12" s="53" t="s">
        <v>54</v>
      </c>
      <c r="B12" s="4" t="s">
        <v>2</v>
      </c>
      <c r="C12" s="159">
        <f>ROUND('Прайс без ніг'!C11*0.82,0)</f>
        <v>751</v>
      </c>
      <c r="D12" s="160"/>
      <c r="E12" s="162"/>
      <c r="F12" s="159">
        <f>ROUND('Прайс без ніг'!F11*0.82,0)</f>
        <v>791</v>
      </c>
      <c r="G12" s="160"/>
      <c r="H12" s="162"/>
      <c r="I12" s="159">
        <f>ROUND('Прайс без ніг'!I11*0.82,0)</f>
        <v>857</v>
      </c>
      <c r="J12" s="160"/>
      <c r="K12" s="161"/>
      <c r="L12" s="1"/>
    </row>
    <row r="13" spans="1:12" ht="19.5" customHeight="1">
      <c r="A13" s="53" t="s">
        <v>54</v>
      </c>
      <c r="B13" s="4" t="s">
        <v>3</v>
      </c>
      <c r="C13" s="159">
        <f>ROUND('Прайс без ніг'!C12*0.82,0)</f>
        <v>599</v>
      </c>
      <c r="D13" s="160"/>
      <c r="E13" s="162"/>
      <c r="F13" s="159">
        <f>ROUND('Прайс без ніг'!F12*0.82,0)</f>
        <v>625</v>
      </c>
      <c r="G13" s="160"/>
      <c r="H13" s="162"/>
      <c r="I13" s="159">
        <f>ROUND('Прайс без ніг'!I12*0.82,0)</f>
        <v>680</v>
      </c>
      <c r="J13" s="160"/>
      <c r="K13" s="161"/>
      <c r="L13" s="1"/>
    </row>
    <row r="14" spans="1:12" ht="19.5" customHeight="1">
      <c r="A14" s="53" t="s">
        <v>54</v>
      </c>
      <c r="B14" s="4" t="s">
        <v>4</v>
      </c>
      <c r="C14" s="159">
        <f>ROUND('Прайс без ніг'!C13*0.82,0)</f>
        <v>610</v>
      </c>
      <c r="D14" s="160"/>
      <c r="E14" s="162"/>
      <c r="F14" s="159">
        <f>ROUND('Прайс без ніг'!F13*0.82,0)</f>
        <v>648</v>
      </c>
      <c r="G14" s="160"/>
      <c r="H14" s="162"/>
      <c r="I14" s="159">
        <f>ROUND('Прайс без ніг'!I13*0.82,0)</f>
        <v>715</v>
      </c>
      <c r="J14" s="160"/>
      <c r="K14" s="161"/>
      <c r="L14" s="1"/>
    </row>
    <row r="15" spans="1:12" ht="19.5" customHeight="1">
      <c r="A15" s="53" t="s">
        <v>54</v>
      </c>
      <c r="B15" s="4" t="s">
        <v>5</v>
      </c>
      <c r="C15" s="159">
        <f>ROUND('Прайс без ніг'!C14*0.82,0)</f>
        <v>762</v>
      </c>
      <c r="D15" s="160"/>
      <c r="E15" s="162"/>
      <c r="F15" s="159">
        <f>ROUND('Прайс без ніг'!F14*0.82,0)</f>
        <v>812</v>
      </c>
      <c r="G15" s="160"/>
      <c r="H15" s="162"/>
      <c r="I15" s="159">
        <f>ROUND('Прайс без ніг'!I14*0.82,0)</f>
        <v>864</v>
      </c>
      <c r="J15" s="160"/>
      <c r="K15" s="161"/>
      <c r="L15" s="1"/>
    </row>
    <row r="16" spans="1:12" ht="15" customHeight="1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8"/>
      <c r="L16" s="1"/>
    </row>
    <row r="17" spans="1:12" ht="19.5" customHeight="1">
      <c r="A17" s="53" t="s">
        <v>55</v>
      </c>
      <c r="B17" s="4" t="s">
        <v>6</v>
      </c>
      <c r="C17" s="159">
        <f>ROUND('Прайс без ніг'!C16*0.82,0)</f>
        <v>773</v>
      </c>
      <c r="D17" s="160"/>
      <c r="E17" s="162"/>
      <c r="F17" s="159">
        <f>ROUND('Прайс без ніг'!F16*0.82,0)</f>
        <v>825</v>
      </c>
      <c r="G17" s="160"/>
      <c r="H17" s="162"/>
      <c r="I17" s="159">
        <f>ROUND('Прайс без ніг'!I16*0.82,0)</f>
        <v>907</v>
      </c>
      <c r="J17" s="160"/>
      <c r="K17" s="161"/>
      <c r="L17" s="1"/>
    </row>
    <row r="18" spans="1:12" ht="19.5" customHeight="1">
      <c r="A18" s="53" t="s">
        <v>55</v>
      </c>
      <c r="B18" s="4" t="s">
        <v>7</v>
      </c>
      <c r="C18" s="159">
        <f>ROUND('Прайс без ніг'!C17*0.82,0)</f>
        <v>834</v>
      </c>
      <c r="D18" s="160"/>
      <c r="E18" s="162"/>
      <c r="F18" s="159">
        <f>ROUND('Прайс без ніг'!F17*0.82,0)</f>
        <v>900</v>
      </c>
      <c r="G18" s="160"/>
      <c r="H18" s="162"/>
      <c r="I18" s="159">
        <f>ROUND('Прайс без ніг'!I17*0.82,0)</f>
        <v>964</v>
      </c>
      <c r="J18" s="160"/>
      <c r="K18" s="161"/>
      <c r="L18" s="1"/>
    </row>
    <row r="19" spans="1:12" ht="19.5" customHeight="1">
      <c r="A19" s="53" t="s">
        <v>55</v>
      </c>
      <c r="B19" s="4" t="s">
        <v>15</v>
      </c>
      <c r="C19" s="159">
        <f>ROUND('Прайс без ніг'!C18*0.82,0)</f>
        <v>927</v>
      </c>
      <c r="D19" s="160"/>
      <c r="E19" s="162"/>
      <c r="F19" s="159">
        <f>ROUND('Прайс без ніг'!F18*0.82,0)</f>
        <v>992</v>
      </c>
      <c r="G19" s="160"/>
      <c r="H19" s="162"/>
      <c r="I19" s="159">
        <f>ROUND('Прайс без ніг'!I18*0.82,0)</f>
        <v>1073</v>
      </c>
      <c r="J19" s="160"/>
      <c r="K19" s="161"/>
      <c r="L19" s="1"/>
    </row>
    <row r="20" spans="1:12" ht="19.5" customHeight="1">
      <c r="A20" s="53" t="s">
        <v>55</v>
      </c>
      <c r="B20" s="4" t="s">
        <v>8</v>
      </c>
      <c r="C20" s="159">
        <f>ROUND('Прайс без ніг'!C19*0.82,0)</f>
        <v>883</v>
      </c>
      <c r="D20" s="160"/>
      <c r="E20" s="162"/>
      <c r="F20" s="159">
        <f>ROUND('Прайс без ніг'!F19*0.82,0)</f>
        <v>945</v>
      </c>
      <c r="G20" s="160"/>
      <c r="H20" s="162"/>
      <c r="I20" s="159">
        <f>ROUND('Прайс без ніг'!I19*0.82,0)</f>
        <v>1023</v>
      </c>
      <c r="J20" s="160"/>
      <c r="K20" s="161"/>
      <c r="L20" s="1"/>
    </row>
    <row r="21" spans="1:12" ht="19.5" customHeight="1">
      <c r="A21" s="53" t="s">
        <v>55</v>
      </c>
      <c r="B21" s="4" t="s">
        <v>9</v>
      </c>
      <c r="C21" s="159">
        <f>ROUND('Прайс без ніг'!C20*0.82,0)</f>
        <v>945</v>
      </c>
      <c r="D21" s="160"/>
      <c r="E21" s="162"/>
      <c r="F21" s="159">
        <f>ROUND('Прайс без ніг'!F20*0.82,0)</f>
        <v>1009</v>
      </c>
      <c r="G21" s="160"/>
      <c r="H21" s="162"/>
      <c r="I21" s="159">
        <f>ROUND('Прайс без ніг'!I20*0.82,0)</f>
        <v>1092</v>
      </c>
      <c r="J21" s="160"/>
      <c r="K21" s="161"/>
      <c r="L21" s="1"/>
    </row>
    <row r="22" spans="1:12" ht="19.5" customHeight="1">
      <c r="A22" s="53" t="s">
        <v>55</v>
      </c>
      <c r="B22" s="4" t="s">
        <v>10</v>
      </c>
      <c r="C22" s="159">
        <f>ROUND('Прайс без ніг'!C21*0.82,0)</f>
        <v>793</v>
      </c>
      <c r="D22" s="160"/>
      <c r="E22" s="162"/>
      <c r="F22" s="159">
        <f>ROUND('Прайс без ніг'!F21*0.82,0)</f>
        <v>857</v>
      </c>
      <c r="G22" s="160"/>
      <c r="H22" s="162"/>
      <c r="I22" s="159">
        <f>ROUND('Прайс без ніг'!I21*0.82,0)</f>
        <v>930</v>
      </c>
      <c r="J22" s="160"/>
      <c r="K22" s="161"/>
      <c r="L22" s="1"/>
    </row>
    <row r="23" spans="1:12" ht="19.5" customHeight="1">
      <c r="A23" s="53" t="s">
        <v>55</v>
      </c>
      <c r="B23" s="4" t="s">
        <v>11</v>
      </c>
      <c r="C23" s="159">
        <f>ROUND('Прайс без ніг'!C22*0.82,0)</f>
        <v>854</v>
      </c>
      <c r="D23" s="160"/>
      <c r="E23" s="162"/>
      <c r="F23" s="159">
        <f>ROUND('Прайс без ніг'!F22*0.82,0)</f>
        <v>932</v>
      </c>
      <c r="G23" s="160"/>
      <c r="H23" s="162"/>
      <c r="I23" s="159">
        <f>ROUND('Прайс без ніг'!I22*0.82,0)</f>
        <v>988</v>
      </c>
      <c r="J23" s="160"/>
      <c r="K23" s="161"/>
      <c r="L23" s="1"/>
    </row>
    <row r="24" spans="1:12" ht="19.5" customHeight="1">
      <c r="A24" s="53" t="s">
        <v>55</v>
      </c>
      <c r="B24" s="4" t="s">
        <v>16</v>
      </c>
      <c r="C24" s="159">
        <f>ROUND('Прайс без ніг'!C23*0.82,0)</f>
        <v>949</v>
      </c>
      <c r="D24" s="160"/>
      <c r="E24" s="162"/>
      <c r="F24" s="159">
        <f>ROUND('Прайс без ніг'!F23*0.82,0)</f>
        <v>1026</v>
      </c>
      <c r="G24" s="160"/>
      <c r="H24" s="162"/>
      <c r="I24" s="159">
        <f>ROUND('Прайс без ніг'!I23*0.82,0)</f>
        <v>1111</v>
      </c>
      <c r="J24" s="160"/>
      <c r="K24" s="161"/>
      <c r="L24" s="1"/>
    </row>
    <row r="25" spans="1:12" ht="19.5" customHeight="1">
      <c r="A25" s="38" t="s">
        <v>55</v>
      </c>
      <c r="B25" s="5" t="s">
        <v>12</v>
      </c>
      <c r="C25" s="163">
        <f>ROUND('Прайс без ніг'!C24*0.82,0)</f>
        <v>904</v>
      </c>
      <c r="D25" s="164"/>
      <c r="E25" s="166"/>
      <c r="F25" s="163">
        <f>ROUND('Прайс без ніг'!F24*0.82,0)</f>
        <v>977</v>
      </c>
      <c r="G25" s="164"/>
      <c r="H25" s="166"/>
      <c r="I25" s="163">
        <f>ROUND('Прайс без ніг'!I24*0.82,0)</f>
        <v>1058</v>
      </c>
      <c r="J25" s="164"/>
      <c r="K25" s="165"/>
      <c r="L25" s="1"/>
    </row>
    <row r="26" spans="1:12" ht="19.5" customHeight="1">
      <c r="A26" s="53" t="s">
        <v>55</v>
      </c>
      <c r="B26" s="4" t="s">
        <v>13</v>
      </c>
      <c r="C26" s="159">
        <f>ROUND('Прайс без ніг'!C25*0.82,0)</f>
        <v>977</v>
      </c>
      <c r="D26" s="160"/>
      <c r="E26" s="162"/>
      <c r="F26" s="159">
        <f>ROUND('Прайс без ніг'!F25*0.82,0)</f>
        <v>1052</v>
      </c>
      <c r="G26" s="160"/>
      <c r="H26" s="162"/>
      <c r="I26" s="159">
        <f>ROUND('Прайс без ніг'!I25*0.82,0)</f>
        <v>1128</v>
      </c>
      <c r="J26" s="160"/>
      <c r="K26" s="161"/>
      <c r="L26" s="1"/>
    </row>
    <row r="27" spans="1:12" ht="19.5" customHeight="1">
      <c r="A27" s="53" t="s">
        <v>55</v>
      </c>
      <c r="B27" s="4" t="s">
        <v>14</v>
      </c>
      <c r="C27" s="159">
        <f>ROUND('Прайс без ніг'!C26*0.82,0)</f>
        <v>1159</v>
      </c>
      <c r="D27" s="160"/>
      <c r="E27" s="162"/>
      <c r="F27" s="159">
        <f>ROUND('Прайс без ніг'!F26*0.82,0)</f>
        <v>1220</v>
      </c>
      <c r="G27" s="160"/>
      <c r="H27" s="162"/>
      <c r="I27" s="159">
        <f>ROUND('Прайс без ніг'!I26*0.82,0)</f>
        <v>1472</v>
      </c>
      <c r="J27" s="160"/>
      <c r="K27" s="161"/>
      <c r="L27" s="1"/>
    </row>
    <row r="28" spans="1:12" ht="19.5" customHeight="1">
      <c r="A28" s="123" t="s">
        <v>51</v>
      </c>
      <c r="B28" s="124"/>
      <c r="C28" s="167" t="s">
        <v>211</v>
      </c>
      <c r="D28" s="167"/>
      <c r="E28" s="167"/>
      <c r="F28" s="167"/>
      <c r="G28" s="167"/>
      <c r="H28" s="167"/>
      <c r="I28" s="167"/>
      <c r="J28" s="167"/>
      <c r="K28" s="168"/>
      <c r="L28" s="1"/>
    </row>
    <row r="29" spans="1:12" ht="19.5" customHeight="1">
      <c r="A29" s="123" t="s">
        <v>52</v>
      </c>
      <c r="B29" s="124"/>
      <c r="C29" s="167" t="s">
        <v>212</v>
      </c>
      <c r="D29" s="167"/>
      <c r="E29" s="167"/>
      <c r="F29" s="167"/>
      <c r="G29" s="167"/>
      <c r="H29" s="167"/>
      <c r="I29" s="167"/>
      <c r="J29" s="167"/>
      <c r="K29" s="168"/>
      <c r="L29" s="1"/>
    </row>
    <row r="30" spans="1:11" ht="15.75" customHeight="1">
      <c r="A30" s="104" t="s">
        <v>229</v>
      </c>
      <c r="B30" s="105"/>
      <c r="C30" s="105"/>
      <c r="D30" s="105"/>
      <c r="E30" s="39"/>
      <c r="F30" s="40"/>
      <c r="G30" s="40"/>
      <c r="H30" s="40"/>
      <c r="I30" s="54"/>
      <c r="J30" s="54"/>
      <c r="K30" s="55"/>
    </row>
    <row r="31" spans="1:11" ht="12.75">
      <c r="A31" s="19"/>
      <c r="B31" s="2"/>
      <c r="C31" s="2"/>
      <c r="D31" s="2"/>
      <c r="E31" s="2"/>
      <c r="F31" s="2"/>
      <c r="G31" s="2"/>
      <c r="H31" s="2"/>
      <c r="I31" s="2"/>
      <c r="J31" s="2"/>
      <c r="K31" s="24"/>
    </row>
    <row r="32" spans="1:11" ht="12.75">
      <c r="A32" s="19"/>
      <c r="B32" s="2"/>
      <c r="C32" s="2"/>
      <c r="D32" s="2"/>
      <c r="E32" s="2"/>
      <c r="F32" s="2"/>
      <c r="G32" s="2"/>
      <c r="H32" s="2"/>
      <c r="I32" s="2"/>
      <c r="J32" s="2"/>
      <c r="K32" s="24"/>
    </row>
    <row r="33" spans="1:11" ht="13.5" thickBo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7"/>
    </row>
    <row r="34" spans="1:11" ht="13.5" thickTop="1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7" ht="12.75">
      <c r="A37" s="52"/>
    </row>
  </sheetData>
  <sheetProtection/>
  <mergeCells count="70">
    <mergeCell ref="F10:H10"/>
    <mergeCell ref="I10:K10"/>
    <mergeCell ref="F11:H11"/>
    <mergeCell ref="F12:H12"/>
    <mergeCell ref="F1:K1"/>
    <mergeCell ref="F2:K2"/>
    <mergeCell ref="F3:K3"/>
    <mergeCell ref="F4:K4"/>
    <mergeCell ref="C5:G5"/>
    <mergeCell ref="H5:K5"/>
    <mergeCell ref="A30:D30"/>
    <mergeCell ref="A28:B28"/>
    <mergeCell ref="C28:K28"/>
    <mergeCell ref="A29:B29"/>
    <mergeCell ref="C29:K29"/>
    <mergeCell ref="A8:B9"/>
    <mergeCell ref="C8:K8"/>
    <mergeCell ref="C9:E9"/>
    <mergeCell ref="F9:H9"/>
    <mergeCell ref="I9:K9"/>
    <mergeCell ref="C10:E10"/>
    <mergeCell ref="C11:E11"/>
    <mergeCell ref="C12:E12"/>
    <mergeCell ref="C13:E13"/>
    <mergeCell ref="C14:E14"/>
    <mergeCell ref="C15:E15"/>
    <mergeCell ref="I18:K18"/>
    <mergeCell ref="F13:H13"/>
    <mergeCell ref="F14:H14"/>
    <mergeCell ref="F15:H15"/>
    <mergeCell ref="I11:K11"/>
    <mergeCell ref="I12:K12"/>
    <mergeCell ref="I13:K13"/>
    <mergeCell ref="I14:K14"/>
    <mergeCell ref="I15:K15"/>
    <mergeCell ref="A16:K16"/>
    <mergeCell ref="C17:E17"/>
    <mergeCell ref="C18:E18"/>
    <mergeCell ref="C19:E19"/>
    <mergeCell ref="C20:E20"/>
    <mergeCell ref="F18:H18"/>
    <mergeCell ref="F19:H19"/>
    <mergeCell ref="F20:H20"/>
    <mergeCell ref="C24:E24"/>
    <mergeCell ref="C25:E25"/>
    <mergeCell ref="F25:H25"/>
    <mergeCell ref="F21:H21"/>
    <mergeCell ref="F22:H22"/>
    <mergeCell ref="F23:H23"/>
    <mergeCell ref="F24:H24"/>
    <mergeCell ref="I23:K23"/>
    <mergeCell ref="I24:K24"/>
    <mergeCell ref="I25:K25"/>
    <mergeCell ref="C26:E26"/>
    <mergeCell ref="C27:E27"/>
    <mergeCell ref="F26:H26"/>
    <mergeCell ref="I26:K26"/>
    <mergeCell ref="F27:H27"/>
    <mergeCell ref="I27:K27"/>
    <mergeCell ref="C23:E23"/>
    <mergeCell ref="A6:K6"/>
    <mergeCell ref="A7:K7"/>
    <mergeCell ref="I19:K19"/>
    <mergeCell ref="I20:K20"/>
    <mergeCell ref="I21:K21"/>
    <mergeCell ref="I22:K22"/>
    <mergeCell ref="C21:E21"/>
    <mergeCell ref="C22:E22"/>
    <mergeCell ref="F17:H17"/>
    <mergeCell ref="I17:K17"/>
  </mergeCells>
  <hyperlinks>
    <hyperlink ref="F1:K1" r:id="rId1" display="brand-mebel.com"/>
    <hyperlink ref="A10" r:id="rId2" display="  Каркас ліжка  односпальний  "/>
    <hyperlink ref="A11" r:id="rId3" display="  Каркас ліжка  односпальний  "/>
    <hyperlink ref="A12" r:id="rId4" display="  Каркас ліжка  односпальний  "/>
    <hyperlink ref="A13" r:id="rId5" display="  Каркас ліжка  односпальний  "/>
    <hyperlink ref="A14" r:id="rId6" display="  Каркас ліжка  односпальний  "/>
    <hyperlink ref="A15" r:id="rId7" display="  Каркас ліжка  односпальний  "/>
    <hyperlink ref="A17" r:id="rId8" display="  Каркас ліжка  двоспальний"/>
    <hyperlink ref="A18" r:id="rId9" display="  Каркас ліжка  двоспальний  "/>
    <hyperlink ref="A19" r:id="rId10" display="  Каркас ліжка  двоспальний  "/>
    <hyperlink ref="A20" r:id="rId11" display="  Каркас ліжка  двоспальний  "/>
    <hyperlink ref="A21" r:id="rId12" display="  Каркас ліжка  двоспальний  "/>
    <hyperlink ref="A22" r:id="rId13" display="  Каркас ліжка  двоспальний  "/>
    <hyperlink ref="A23" r:id="rId14" display="  Каркас ліжка  двоспальний  "/>
    <hyperlink ref="A24" r:id="rId15" display="  Каркас ліжка  двоспальний  "/>
    <hyperlink ref="A25" r:id="rId16" display="  Каркас ліжка  двоспальний  "/>
    <hyperlink ref="A26" r:id="rId17" display="  Каркас ліжка  двоспальний  "/>
    <hyperlink ref="A27" r:id="rId18" display="  Каркас ліжка  двоспальний  "/>
  </hyperlinks>
  <printOptions/>
  <pageMargins left="0.7" right="0.7" top="0.75" bottom="0.75" header="0.3" footer="0.3"/>
  <pageSetup fitToHeight="0" fitToWidth="0" horizontalDpi="600" verticalDpi="600" orientation="portrait" paperSize="9" scale="92" r:id="rId20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75390625" style="66" customWidth="1"/>
    <col min="2" max="2" width="43.75390625" style="66" customWidth="1"/>
    <col min="3" max="3" width="12.875" style="75" customWidth="1"/>
    <col min="4" max="7" width="9.75390625" style="66" customWidth="1"/>
    <col min="8" max="8" width="9.25390625" style="66" customWidth="1"/>
    <col min="9" max="9" width="12.875" style="66" customWidth="1"/>
  </cols>
  <sheetData>
    <row r="1" spans="1:8" s="65" customFormat="1" ht="15">
      <c r="A1" s="64" t="s">
        <v>57</v>
      </c>
      <c r="B1" s="64" t="s">
        <v>58</v>
      </c>
      <c r="C1" s="64" t="s">
        <v>59</v>
      </c>
      <c r="D1" s="64" t="s">
        <v>60</v>
      </c>
      <c r="E1" s="64" t="s">
        <v>61</v>
      </c>
      <c r="F1" s="64" t="s">
        <v>62</v>
      </c>
      <c r="G1" s="64" t="s">
        <v>63</v>
      </c>
      <c r="H1" s="64" t="s">
        <v>64</v>
      </c>
    </row>
    <row r="2" spans="1:7" ht="12.75">
      <c r="A2" s="66" t="s">
        <v>65</v>
      </c>
      <c r="B2" s="66" t="s">
        <v>66</v>
      </c>
      <c r="C2" s="74">
        <f>'Прайс без ніг'!C9</f>
        <v>705</v>
      </c>
      <c r="D2" s="67">
        <f>C2</f>
        <v>705</v>
      </c>
      <c r="E2" s="67">
        <f>'Прайс без ніг'!D9</f>
        <v>635</v>
      </c>
      <c r="F2" s="67">
        <f>'Прайс без ніг'!E9</f>
        <v>599</v>
      </c>
      <c r="G2" s="67"/>
    </row>
    <row r="3" spans="1:7" ht="12.75">
      <c r="A3" s="66" t="s">
        <v>67</v>
      </c>
      <c r="B3" s="66" t="s">
        <v>68</v>
      </c>
      <c r="C3" s="74">
        <f>'Прайс без ніг'!C10</f>
        <v>730</v>
      </c>
      <c r="D3" s="67">
        <f aca="true" t="shared" si="0" ref="D3:D66">C3</f>
        <v>730</v>
      </c>
      <c r="E3" s="67">
        <f>'Прайс без ніг'!D10</f>
        <v>657</v>
      </c>
      <c r="F3" s="67">
        <f>'Прайс без ніг'!E10</f>
        <v>621</v>
      </c>
      <c r="G3" s="67"/>
    </row>
    <row r="4" spans="1:7" ht="12.75">
      <c r="A4" s="66" t="s">
        <v>69</v>
      </c>
      <c r="B4" s="66" t="s">
        <v>70</v>
      </c>
      <c r="C4" s="74">
        <f>'Прайс без ніг'!C11</f>
        <v>916</v>
      </c>
      <c r="D4" s="67">
        <f t="shared" si="0"/>
        <v>916</v>
      </c>
      <c r="E4" s="67">
        <f>'Прайс без ніг'!D11</f>
        <v>824</v>
      </c>
      <c r="F4" s="67">
        <f>'Прайс без ніг'!E11</f>
        <v>779</v>
      </c>
      <c r="G4" s="67"/>
    </row>
    <row r="5" spans="1:7" ht="12.75">
      <c r="A5" s="66" t="s">
        <v>71</v>
      </c>
      <c r="B5" s="66" t="s">
        <v>72</v>
      </c>
      <c r="C5" s="74">
        <f>'Прайс без ніг'!C12</f>
        <v>730</v>
      </c>
      <c r="D5" s="67">
        <f t="shared" si="0"/>
        <v>730</v>
      </c>
      <c r="E5" s="67">
        <f>'Прайс без ніг'!D12</f>
        <v>657</v>
      </c>
      <c r="F5" s="67">
        <f>'Прайс без ніг'!E12</f>
        <v>621</v>
      </c>
      <c r="G5" s="67"/>
    </row>
    <row r="6" spans="1:7" ht="12.75">
      <c r="A6" s="66" t="s">
        <v>73</v>
      </c>
      <c r="B6" s="66" t="s">
        <v>74</v>
      </c>
      <c r="C6" s="74">
        <f>'Прайс без ніг'!C13</f>
        <v>744</v>
      </c>
      <c r="D6" s="67">
        <f t="shared" si="0"/>
        <v>744</v>
      </c>
      <c r="E6" s="67">
        <f>'Прайс без ніг'!D13</f>
        <v>670</v>
      </c>
      <c r="F6" s="67">
        <f>'Прайс без ніг'!E13</f>
        <v>632</v>
      </c>
      <c r="G6" s="67"/>
    </row>
    <row r="7" spans="1:7" ht="12.75">
      <c r="A7" s="66" t="s">
        <v>75</v>
      </c>
      <c r="B7" s="66" t="s">
        <v>76</v>
      </c>
      <c r="C7" s="74">
        <f>'Прайс без ніг'!C14</f>
        <v>929</v>
      </c>
      <c r="D7" s="67">
        <f t="shared" si="0"/>
        <v>929</v>
      </c>
      <c r="E7" s="67">
        <f>'Прайс без ніг'!D14</f>
        <v>836</v>
      </c>
      <c r="F7" s="67">
        <f>'Прайс без ніг'!E14</f>
        <v>790</v>
      </c>
      <c r="G7" s="67"/>
    </row>
    <row r="8" spans="1:7" ht="12.75">
      <c r="A8" s="66" t="s">
        <v>77</v>
      </c>
      <c r="B8" s="66" t="s">
        <v>78</v>
      </c>
      <c r="C8" s="74">
        <f>'Прайс без ніг'!F9</f>
        <v>748</v>
      </c>
      <c r="D8" s="67">
        <f t="shared" si="0"/>
        <v>748</v>
      </c>
      <c r="E8" s="67">
        <f>'Прайс без ніг'!G9</f>
        <v>673</v>
      </c>
      <c r="F8" s="67">
        <f>'Прайс без ніг'!H9</f>
        <v>636</v>
      </c>
      <c r="G8" s="67"/>
    </row>
    <row r="9" spans="1:7" ht="12.75">
      <c r="A9" s="66" t="s">
        <v>79</v>
      </c>
      <c r="B9" s="66" t="s">
        <v>80</v>
      </c>
      <c r="C9" s="74">
        <f>'Прайс без ніг'!F10</f>
        <v>776</v>
      </c>
      <c r="D9" s="67">
        <f t="shared" si="0"/>
        <v>776</v>
      </c>
      <c r="E9" s="67">
        <f>'Прайс без ніг'!G10</f>
        <v>698</v>
      </c>
      <c r="F9" s="67">
        <f>'Прайс без ніг'!H10</f>
        <v>660</v>
      </c>
      <c r="G9" s="67"/>
    </row>
    <row r="10" spans="1:7" ht="12.75">
      <c r="A10" s="66" t="s">
        <v>81</v>
      </c>
      <c r="B10" s="66" t="s">
        <v>82</v>
      </c>
      <c r="C10" s="74">
        <f>'Прайс без ніг'!F11</f>
        <v>965</v>
      </c>
      <c r="D10" s="67">
        <f t="shared" si="0"/>
        <v>965</v>
      </c>
      <c r="E10" s="67">
        <f>'Прайс без ніг'!G11</f>
        <v>869</v>
      </c>
      <c r="F10" s="67">
        <f>'Прайс без ніг'!H11</f>
        <v>820</v>
      </c>
      <c r="G10" s="67"/>
    </row>
    <row r="11" spans="1:7" ht="12.75">
      <c r="A11" s="66" t="s">
        <v>83</v>
      </c>
      <c r="B11" s="66" t="s">
        <v>84</v>
      </c>
      <c r="C11" s="74">
        <f>'Прайс без ніг'!F12</f>
        <v>762</v>
      </c>
      <c r="D11" s="67">
        <f t="shared" si="0"/>
        <v>762</v>
      </c>
      <c r="E11" s="67">
        <f>'Прайс без ніг'!G12</f>
        <v>686</v>
      </c>
      <c r="F11" s="67">
        <f>'Прайс без ніг'!H12</f>
        <v>648</v>
      </c>
      <c r="G11" s="67"/>
    </row>
    <row r="12" spans="1:7" ht="12.75">
      <c r="A12" s="66" t="s">
        <v>85</v>
      </c>
      <c r="B12" s="66" t="s">
        <v>86</v>
      </c>
      <c r="C12" s="74">
        <f>'Прайс без ніг'!F13</f>
        <v>790</v>
      </c>
      <c r="D12" s="67">
        <f t="shared" si="0"/>
        <v>790</v>
      </c>
      <c r="E12" s="67">
        <f>'Прайс без ніг'!G13</f>
        <v>711</v>
      </c>
      <c r="F12" s="67">
        <f>'Прайс без ніг'!H13</f>
        <v>672</v>
      </c>
      <c r="G12" s="67"/>
    </row>
    <row r="13" spans="1:7" ht="12.75">
      <c r="A13" s="66" t="s">
        <v>87</v>
      </c>
      <c r="B13" s="66" t="s">
        <v>88</v>
      </c>
      <c r="C13" s="74">
        <f>'Прайс без ніг'!F14</f>
        <v>990</v>
      </c>
      <c r="D13" s="67">
        <f t="shared" si="0"/>
        <v>990</v>
      </c>
      <c r="E13" s="67">
        <f>'Прайс без ніг'!G14</f>
        <v>891</v>
      </c>
      <c r="F13" s="67">
        <f>'Прайс без ніг'!H14</f>
        <v>842</v>
      </c>
      <c r="G13" s="67"/>
    </row>
    <row r="14" spans="1:7" ht="12.75">
      <c r="A14" s="66" t="s">
        <v>89</v>
      </c>
      <c r="B14" s="66" t="s">
        <v>90</v>
      </c>
      <c r="C14" s="74">
        <f>'Прайс без ніг'!I9</f>
        <v>801</v>
      </c>
      <c r="D14" s="67">
        <f t="shared" si="0"/>
        <v>801</v>
      </c>
      <c r="E14" s="67">
        <f>'Прайс без ніг'!J9</f>
        <v>721</v>
      </c>
      <c r="F14" s="67">
        <f>'Прайс без ніг'!K9</f>
        <v>681</v>
      </c>
      <c r="G14" s="67"/>
    </row>
    <row r="15" spans="1:7" ht="12.75">
      <c r="A15" s="66" t="s">
        <v>91</v>
      </c>
      <c r="B15" s="66" t="s">
        <v>92</v>
      </c>
      <c r="C15" s="74">
        <f>'Прайс без ніг'!I10</f>
        <v>857</v>
      </c>
      <c r="D15" s="67">
        <f t="shared" si="0"/>
        <v>857</v>
      </c>
      <c r="E15" s="67">
        <f>'Прайс без ніг'!J10</f>
        <v>771</v>
      </c>
      <c r="F15" s="67">
        <f>'Прайс без ніг'!K10</f>
        <v>728</v>
      </c>
      <c r="G15" s="67"/>
    </row>
    <row r="16" spans="1:7" ht="12.75">
      <c r="A16" s="66" t="s">
        <v>93</v>
      </c>
      <c r="B16" s="66" t="s">
        <v>94</v>
      </c>
      <c r="C16" s="74">
        <f>'Прайс без ніг'!I11</f>
        <v>1045</v>
      </c>
      <c r="D16" s="67">
        <f t="shared" si="0"/>
        <v>1045</v>
      </c>
      <c r="E16" s="67">
        <f>'Прайс без ніг'!J11</f>
        <v>941</v>
      </c>
      <c r="F16" s="67">
        <f>'Прайс без ніг'!K11</f>
        <v>888</v>
      </c>
      <c r="G16" s="67"/>
    </row>
    <row r="17" spans="1:7" ht="12.75">
      <c r="A17" s="66" t="s">
        <v>95</v>
      </c>
      <c r="B17" s="66" t="s">
        <v>96</v>
      </c>
      <c r="C17" s="74">
        <f>'Прайс без ніг'!I12</f>
        <v>829</v>
      </c>
      <c r="D17" s="67">
        <f t="shared" si="0"/>
        <v>829</v>
      </c>
      <c r="E17" s="67">
        <f>'Прайс без ніг'!J12</f>
        <v>746</v>
      </c>
      <c r="F17" s="67">
        <f>'Прайс без ніг'!K12</f>
        <v>705</v>
      </c>
      <c r="G17" s="67"/>
    </row>
    <row r="18" spans="1:7" ht="12.75">
      <c r="A18" s="66" t="s">
        <v>97</v>
      </c>
      <c r="B18" s="66" t="s">
        <v>98</v>
      </c>
      <c r="C18" s="74">
        <f>'Прайс без ніг'!I13</f>
        <v>872</v>
      </c>
      <c r="D18" s="67">
        <f t="shared" si="0"/>
        <v>872</v>
      </c>
      <c r="E18" s="67">
        <f>'Прайс без ніг'!J13</f>
        <v>785</v>
      </c>
      <c r="F18" s="67">
        <f>'Прайс без ніг'!K13</f>
        <v>741</v>
      </c>
      <c r="G18" s="67"/>
    </row>
    <row r="19" spans="1:7" ht="12.75">
      <c r="A19" s="66" t="s">
        <v>99</v>
      </c>
      <c r="B19" s="66" t="s">
        <v>100</v>
      </c>
      <c r="C19" s="74">
        <f>'Прайс без ніг'!I14</f>
        <v>1054</v>
      </c>
      <c r="D19" s="67">
        <f t="shared" si="0"/>
        <v>1054</v>
      </c>
      <c r="E19" s="67">
        <f>'Прайс без ніг'!J14</f>
        <v>949</v>
      </c>
      <c r="F19" s="67">
        <f>'Прайс без ніг'!K14</f>
        <v>896</v>
      </c>
      <c r="G19" s="67"/>
    </row>
    <row r="20" spans="1:7" ht="12.75">
      <c r="A20" s="66" t="s">
        <v>101</v>
      </c>
      <c r="B20" s="66" t="s">
        <v>102</v>
      </c>
      <c r="C20" s="74">
        <f>'Прайс без ніг'!C16</f>
        <v>943</v>
      </c>
      <c r="D20" s="67">
        <f t="shared" si="0"/>
        <v>943</v>
      </c>
      <c r="E20" s="67">
        <f>'Прайс без ніг'!D16</f>
        <v>849</v>
      </c>
      <c r="F20" s="67">
        <f>'Прайс без ніг'!E16</f>
        <v>802</v>
      </c>
      <c r="G20" s="67"/>
    </row>
    <row r="21" spans="1:6" ht="12.75">
      <c r="A21" s="66" t="s">
        <v>103</v>
      </c>
      <c r="B21" s="66" t="s">
        <v>104</v>
      </c>
      <c r="C21" s="74">
        <f>'Прайс без ніг'!C17</f>
        <v>1017</v>
      </c>
      <c r="D21" s="67">
        <f t="shared" si="0"/>
        <v>1017</v>
      </c>
      <c r="E21" s="67">
        <f>'Прайс без ніг'!D17</f>
        <v>915</v>
      </c>
      <c r="F21" s="67">
        <f>'Прайс без ніг'!E17</f>
        <v>864</v>
      </c>
    </row>
    <row r="22" spans="1:7" ht="12.75">
      <c r="A22" s="66" t="s">
        <v>105</v>
      </c>
      <c r="B22" s="66" t="s">
        <v>106</v>
      </c>
      <c r="C22" s="74">
        <f>'Прайс без ніг'!C18</f>
        <v>1131</v>
      </c>
      <c r="D22" s="67">
        <f t="shared" si="0"/>
        <v>1131</v>
      </c>
      <c r="E22" s="67">
        <f>'Прайс без ніг'!D18</f>
        <v>1018</v>
      </c>
      <c r="F22" s="67">
        <f>'Прайс без ніг'!E18</f>
        <v>961</v>
      </c>
      <c r="G22" s="67"/>
    </row>
    <row r="23" spans="1:6" ht="12.75">
      <c r="A23" s="66" t="s">
        <v>107</v>
      </c>
      <c r="B23" s="66" t="s">
        <v>108</v>
      </c>
      <c r="C23" s="74">
        <f>'Прайс без ніг'!C19</f>
        <v>1077</v>
      </c>
      <c r="D23" s="67">
        <f t="shared" si="0"/>
        <v>1077</v>
      </c>
      <c r="E23" s="67">
        <f>'Прайс без ніг'!D19</f>
        <v>969</v>
      </c>
      <c r="F23" s="67">
        <f>'Прайс без ніг'!E19</f>
        <v>915</v>
      </c>
    </row>
    <row r="24" spans="1:6" ht="12.75">
      <c r="A24" s="66" t="s">
        <v>109</v>
      </c>
      <c r="B24" s="66" t="s">
        <v>110</v>
      </c>
      <c r="C24" s="74">
        <f>'Прайс без ніг'!C20</f>
        <v>1152</v>
      </c>
      <c r="D24" s="67">
        <f t="shared" si="0"/>
        <v>1152</v>
      </c>
      <c r="E24" s="67">
        <f>'Прайс без ніг'!D20</f>
        <v>1037</v>
      </c>
      <c r="F24" s="67">
        <f>'Прайс без ніг'!E20</f>
        <v>979</v>
      </c>
    </row>
    <row r="25" spans="1:6" ht="12.75">
      <c r="A25" s="66" t="s">
        <v>111</v>
      </c>
      <c r="B25" s="66" t="s">
        <v>112</v>
      </c>
      <c r="C25" s="74">
        <f>'Прайс без ніг'!C21</f>
        <v>967</v>
      </c>
      <c r="D25" s="67">
        <f t="shared" si="0"/>
        <v>967</v>
      </c>
      <c r="E25" s="67">
        <f>'Прайс без ніг'!D21</f>
        <v>870</v>
      </c>
      <c r="F25" s="67">
        <f>'Прайс без ніг'!E21</f>
        <v>822</v>
      </c>
    </row>
    <row r="26" spans="1:6" ht="12.75">
      <c r="A26" s="66" t="s">
        <v>113</v>
      </c>
      <c r="B26" s="66" t="s">
        <v>114</v>
      </c>
      <c r="C26" s="74">
        <f>'Прайс без ніг'!C22</f>
        <v>1042</v>
      </c>
      <c r="D26" s="67">
        <f t="shared" si="0"/>
        <v>1042</v>
      </c>
      <c r="E26" s="67">
        <f>'Прайс без ніг'!D22</f>
        <v>938</v>
      </c>
      <c r="F26" s="67">
        <f>'Прайс без ніг'!E22</f>
        <v>886</v>
      </c>
    </row>
    <row r="27" spans="1:6" ht="12.75">
      <c r="A27" s="66" t="s">
        <v>115</v>
      </c>
      <c r="B27" s="66" t="s">
        <v>116</v>
      </c>
      <c r="C27" s="74">
        <f>'Прайс без ніг'!C23</f>
        <v>1157</v>
      </c>
      <c r="D27" s="67">
        <f t="shared" si="0"/>
        <v>1157</v>
      </c>
      <c r="E27" s="67">
        <f>'Прайс без ніг'!D23</f>
        <v>1041</v>
      </c>
      <c r="F27" s="67">
        <f>'Прайс без ніг'!E23</f>
        <v>983</v>
      </c>
    </row>
    <row r="28" spans="1:6" ht="12.75">
      <c r="A28" s="66" t="s">
        <v>117</v>
      </c>
      <c r="B28" s="66" t="s">
        <v>118</v>
      </c>
      <c r="C28" s="74">
        <f>'Прайс без ніг'!C24</f>
        <v>1102</v>
      </c>
      <c r="D28" s="67">
        <f t="shared" si="0"/>
        <v>1102</v>
      </c>
      <c r="E28" s="67">
        <f>'Прайс без ніг'!D24</f>
        <v>992</v>
      </c>
      <c r="F28" s="67">
        <f>'Прайс без ніг'!E24</f>
        <v>937</v>
      </c>
    </row>
    <row r="29" spans="1:6" ht="12.75">
      <c r="A29" s="66" t="s">
        <v>119</v>
      </c>
      <c r="B29" s="66" t="s">
        <v>120</v>
      </c>
      <c r="C29" s="74">
        <f>'Прайс без ніг'!C25</f>
        <v>1191</v>
      </c>
      <c r="D29" s="67">
        <f t="shared" si="0"/>
        <v>1191</v>
      </c>
      <c r="E29" s="67">
        <f>'Прайс без ніг'!D25</f>
        <v>1072</v>
      </c>
      <c r="F29" s="67">
        <f>'Прайс без ніг'!E25</f>
        <v>1012</v>
      </c>
    </row>
    <row r="30" spans="1:6" ht="12.75">
      <c r="A30" s="66" t="s">
        <v>121</v>
      </c>
      <c r="B30" s="66" t="s">
        <v>122</v>
      </c>
      <c r="C30" s="74">
        <f>'Прайс без ніг'!C26</f>
        <v>1414</v>
      </c>
      <c r="D30" s="67">
        <f t="shared" si="0"/>
        <v>1414</v>
      </c>
      <c r="E30" s="67">
        <f>'Прайс без ніг'!D26</f>
        <v>1273</v>
      </c>
      <c r="F30" s="67">
        <f>'Прайс без ніг'!E26</f>
        <v>1202</v>
      </c>
    </row>
    <row r="31" spans="1:6" ht="12.75">
      <c r="A31" s="66" t="s">
        <v>123</v>
      </c>
      <c r="B31" s="66" t="s">
        <v>124</v>
      </c>
      <c r="C31" s="74">
        <f>'Прайс без ніг'!F16</f>
        <v>1006</v>
      </c>
      <c r="D31" s="67">
        <f t="shared" si="0"/>
        <v>1006</v>
      </c>
      <c r="E31" s="67">
        <f>'Прайс без ніг'!G16</f>
        <v>905</v>
      </c>
      <c r="F31" s="67">
        <f>'Прайс без ніг'!H16</f>
        <v>855</v>
      </c>
    </row>
    <row r="32" spans="1:6" ht="12.75">
      <c r="A32" s="66" t="s">
        <v>125</v>
      </c>
      <c r="B32" s="66" t="s">
        <v>126</v>
      </c>
      <c r="C32" s="74">
        <f>'Прайс без ніг'!F17</f>
        <v>1098</v>
      </c>
      <c r="D32" s="67">
        <f t="shared" si="0"/>
        <v>1098</v>
      </c>
      <c r="E32" s="67">
        <f>'Прайс без ніг'!G17</f>
        <v>988</v>
      </c>
      <c r="F32" s="67">
        <f>'Прайс без ніг'!H17</f>
        <v>933</v>
      </c>
    </row>
    <row r="33" spans="1:6" ht="12.75">
      <c r="A33" s="66" t="s">
        <v>127</v>
      </c>
      <c r="B33" s="66" t="s">
        <v>128</v>
      </c>
      <c r="C33" s="74">
        <f>'Прайс без ніг'!F18</f>
        <v>1210</v>
      </c>
      <c r="D33" s="67">
        <f t="shared" si="0"/>
        <v>1210</v>
      </c>
      <c r="E33" s="67">
        <f>'Прайс без ніг'!G18</f>
        <v>1089</v>
      </c>
      <c r="F33" s="67">
        <f>'Прайс без ніг'!H18</f>
        <v>1029</v>
      </c>
    </row>
    <row r="34" spans="1:7" ht="12.75">
      <c r="A34" s="66" t="s">
        <v>129</v>
      </c>
      <c r="B34" s="66" t="s">
        <v>130</v>
      </c>
      <c r="C34" s="74">
        <f>'Прайс без ніг'!F19</f>
        <v>1152</v>
      </c>
      <c r="D34" s="67">
        <f t="shared" si="0"/>
        <v>1152</v>
      </c>
      <c r="E34" s="67">
        <f>'Прайс без ніг'!G19</f>
        <v>1037</v>
      </c>
      <c r="F34" s="67">
        <f>'Прайс без ніг'!H19</f>
        <v>979</v>
      </c>
      <c r="G34" s="67"/>
    </row>
    <row r="35" spans="1:7" ht="12.75">
      <c r="A35" s="66" t="s">
        <v>131</v>
      </c>
      <c r="B35" s="66" t="s">
        <v>132</v>
      </c>
      <c r="C35" s="74">
        <f>'Прайс без ніг'!F20</f>
        <v>1230</v>
      </c>
      <c r="D35" s="67">
        <f t="shared" si="0"/>
        <v>1230</v>
      </c>
      <c r="E35" s="67">
        <f>'Прайс без ніг'!G20</f>
        <v>1107</v>
      </c>
      <c r="F35" s="67">
        <f>'Прайс без ніг'!H20</f>
        <v>1046</v>
      </c>
      <c r="G35" s="67"/>
    </row>
    <row r="36" spans="1:7" ht="12.75">
      <c r="A36" s="66" t="s">
        <v>133</v>
      </c>
      <c r="B36" s="66" t="s">
        <v>134</v>
      </c>
      <c r="C36" s="74">
        <f>'Прайс без ніг'!F21</f>
        <v>1045</v>
      </c>
      <c r="D36" s="67">
        <f t="shared" si="0"/>
        <v>1045</v>
      </c>
      <c r="E36" s="67">
        <f>'Прайс без ніг'!G21</f>
        <v>941</v>
      </c>
      <c r="F36" s="67">
        <f>'Прайс без ніг'!H21</f>
        <v>888</v>
      </c>
      <c r="G36" s="67"/>
    </row>
    <row r="37" spans="1:7" ht="12.75">
      <c r="A37" s="66" t="s">
        <v>135</v>
      </c>
      <c r="B37" s="66" t="s">
        <v>136</v>
      </c>
      <c r="C37" s="74">
        <f>'Прайс без ніг'!F22</f>
        <v>1137</v>
      </c>
      <c r="D37" s="67">
        <f t="shared" si="0"/>
        <v>1137</v>
      </c>
      <c r="E37" s="67">
        <f>'Прайс без ніг'!G22</f>
        <v>1023</v>
      </c>
      <c r="F37" s="67">
        <f>'Прайс без ніг'!H22</f>
        <v>966</v>
      </c>
      <c r="G37" s="67"/>
    </row>
    <row r="38" spans="1:7" ht="12.75">
      <c r="A38" s="66" t="s">
        <v>137</v>
      </c>
      <c r="B38" s="66" t="s">
        <v>138</v>
      </c>
      <c r="C38" s="74">
        <f>'Прайс без ніг'!F23</f>
        <v>1251</v>
      </c>
      <c r="D38" s="67">
        <f t="shared" si="0"/>
        <v>1251</v>
      </c>
      <c r="E38" s="67">
        <f>'Прайс без ніг'!G23</f>
        <v>1126</v>
      </c>
      <c r="F38" s="67">
        <f>'Прайс без ніг'!H23</f>
        <v>1063</v>
      </c>
      <c r="G38" s="67"/>
    </row>
    <row r="39" spans="1:7" ht="12.75">
      <c r="A39" s="66" t="s">
        <v>139</v>
      </c>
      <c r="B39" s="66" t="s">
        <v>140</v>
      </c>
      <c r="C39" s="74">
        <f>'Прайс без ніг'!F24</f>
        <v>1191</v>
      </c>
      <c r="D39" s="67">
        <f t="shared" si="0"/>
        <v>1191</v>
      </c>
      <c r="E39" s="67">
        <f>'Прайс без ніг'!G24</f>
        <v>1072</v>
      </c>
      <c r="F39" s="67">
        <f>'Прайс без ніг'!H24</f>
        <v>1012</v>
      </c>
      <c r="G39" s="67"/>
    </row>
    <row r="40" spans="1:7" ht="12.75">
      <c r="A40" s="66" t="s">
        <v>141</v>
      </c>
      <c r="B40" s="66" t="s">
        <v>142</v>
      </c>
      <c r="C40" s="74">
        <f>'Прайс без ніг'!F25</f>
        <v>1283</v>
      </c>
      <c r="D40" s="67">
        <f t="shared" si="0"/>
        <v>1283</v>
      </c>
      <c r="E40" s="67">
        <f>'Прайс без ніг'!G25</f>
        <v>1155</v>
      </c>
      <c r="F40" s="67">
        <f>'Прайс без ніг'!H25</f>
        <v>1091</v>
      </c>
      <c r="G40" s="67"/>
    </row>
    <row r="41" spans="1:7" ht="12.75">
      <c r="A41" s="66" t="s">
        <v>143</v>
      </c>
      <c r="B41" s="66" t="s">
        <v>144</v>
      </c>
      <c r="C41" s="74">
        <f>'Прайс без ніг'!F26</f>
        <v>1488</v>
      </c>
      <c r="D41" s="67">
        <f t="shared" si="0"/>
        <v>1488</v>
      </c>
      <c r="E41" s="67">
        <f>'Прайс без ніг'!G26</f>
        <v>1339</v>
      </c>
      <c r="F41" s="67">
        <f>'Прайс без ніг'!H26</f>
        <v>1265</v>
      </c>
      <c r="G41" s="67"/>
    </row>
    <row r="42" spans="1:7" ht="12.75">
      <c r="A42" s="66" t="s">
        <v>145</v>
      </c>
      <c r="B42" s="66" t="s">
        <v>146</v>
      </c>
      <c r="C42" s="74">
        <f>'Прайс без ніг'!I16</f>
        <v>1106</v>
      </c>
      <c r="D42" s="67">
        <f t="shared" si="0"/>
        <v>1106</v>
      </c>
      <c r="E42" s="67">
        <f>'Прайс без ніг'!J16</f>
        <v>995</v>
      </c>
      <c r="F42" s="67">
        <f>'Прайс без ніг'!K16</f>
        <v>940</v>
      </c>
      <c r="G42" s="67"/>
    </row>
    <row r="43" spans="1:7" ht="12.75">
      <c r="A43" s="66" t="s">
        <v>147</v>
      </c>
      <c r="B43" s="66" t="s">
        <v>148</v>
      </c>
      <c r="C43" s="74">
        <f>'Прайс без ніг'!I17</f>
        <v>1176</v>
      </c>
      <c r="D43" s="67">
        <f t="shared" si="0"/>
        <v>1176</v>
      </c>
      <c r="E43" s="67">
        <f>'Прайс без ніг'!J17</f>
        <v>1058</v>
      </c>
      <c r="F43" s="67">
        <f>'Прайс без ніг'!K17</f>
        <v>1000</v>
      </c>
      <c r="G43" s="67"/>
    </row>
    <row r="44" spans="1:7" ht="12.75">
      <c r="A44" s="66" t="s">
        <v>149</v>
      </c>
      <c r="B44" s="66" t="s">
        <v>150</v>
      </c>
      <c r="C44" s="74">
        <f>'Прайс без ніг'!I18</f>
        <v>1309</v>
      </c>
      <c r="D44" s="67">
        <f t="shared" si="0"/>
        <v>1309</v>
      </c>
      <c r="E44" s="67">
        <f>'Прайс без ніг'!J18</f>
        <v>1178</v>
      </c>
      <c r="F44" s="67">
        <f>'Прайс без ніг'!K18</f>
        <v>1113</v>
      </c>
      <c r="G44" s="67"/>
    </row>
    <row r="45" spans="1:7" ht="12.75">
      <c r="A45" s="66" t="s">
        <v>151</v>
      </c>
      <c r="B45" s="66" t="s">
        <v>152</v>
      </c>
      <c r="C45" s="74">
        <f>'Прайс без ніг'!I19</f>
        <v>1247</v>
      </c>
      <c r="D45" s="67">
        <f t="shared" si="0"/>
        <v>1247</v>
      </c>
      <c r="E45" s="67">
        <f>'Прайс без ніг'!J19</f>
        <v>1122</v>
      </c>
      <c r="F45" s="67">
        <f>'Прайс без ніг'!K19</f>
        <v>1060</v>
      </c>
      <c r="G45" s="67"/>
    </row>
    <row r="46" spans="1:7" ht="12.75">
      <c r="A46" s="66" t="s">
        <v>153</v>
      </c>
      <c r="B46" s="66" t="s">
        <v>154</v>
      </c>
      <c r="C46" s="74">
        <f>'Прайс без ніг'!I20</f>
        <v>1332</v>
      </c>
      <c r="D46" s="67">
        <f t="shared" si="0"/>
        <v>1332</v>
      </c>
      <c r="E46" s="67">
        <f>'Прайс без ніг'!J20</f>
        <v>1199</v>
      </c>
      <c r="F46" s="67">
        <f>'Прайс без ніг'!K20</f>
        <v>1132</v>
      </c>
      <c r="G46" s="67"/>
    </row>
    <row r="47" spans="1:7" ht="12.75">
      <c r="A47" s="66" t="s">
        <v>155</v>
      </c>
      <c r="B47" s="66" t="s">
        <v>156</v>
      </c>
      <c r="C47" s="74">
        <f>'Прайс без ніг'!I21</f>
        <v>1134</v>
      </c>
      <c r="D47" s="67">
        <f t="shared" si="0"/>
        <v>1134</v>
      </c>
      <c r="E47" s="67">
        <f>'Прайс без ніг'!J21</f>
        <v>1021</v>
      </c>
      <c r="F47" s="67">
        <f>'Прайс без ніг'!K21</f>
        <v>964</v>
      </c>
      <c r="G47" s="67"/>
    </row>
    <row r="48" spans="1:7" ht="12.75">
      <c r="A48" s="66" t="s">
        <v>157</v>
      </c>
      <c r="B48" s="66" t="s">
        <v>158</v>
      </c>
      <c r="C48" s="74">
        <f>'Прайс без ніг'!I22</f>
        <v>1205</v>
      </c>
      <c r="D48" s="67">
        <f t="shared" si="0"/>
        <v>1205</v>
      </c>
      <c r="E48" s="67">
        <f>'Прайс без ніг'!J22</f>
        <v>1085</v>
      </c>
      <c r="F48" s="67">
        <f>'Прайс без ніг'!K22</f>
        <v>1024</v>
      </c>
      <c r="G48" s="67"/>
    </row>
    <row r="49" spans="1:7" ht="12.75">
      <c r="A49" s="66" t="s">
        <v>159</v>
      </c>
      <c r="B49" s="66" t="s">
        <v>160</v>
      </c>
      <c r="C49" s="74">
        <f>'Прайс без ніг'!I23</f>
        <v>1355</v>
      </c>
      <c r="D49" s="67">
        <f t="shared" si="0"/>
        <v>1355</v>
      </c>
      <c r="E49" s="67">
        <f>'Прайс без ніг'!J23</f>
        <v>1220</v>
      </c>
      <c r="F49" s="67">
        <f>'Прайс без ніг'!K23</f>
        <v>1152</v>
      </c>
      <c r="G49" s="67"/>
    </row>
    <row r="50" spans="1:7" ht="12.75">
      <c r="A50" s="66" t="s">
        <v>161</v>
      </c>
      <c r="B50" s="66" t="s">
        <v>162</v>
      </c>
      <c r="C50" s="74">
        <f>'Прайс без ніг'!I24</f>
        <v>1290</v>
      </c>
      <c r="D50" s="67">
        <f t="shared" si="0"/>
        <v>1290</v>
      </c>
      <c r="E50" s="67">
        <f>'Прайс без ніг'!J24</f>
        <v>1161</v>
      </c>
      <c r="F50" s="67">
        <f>'Прайс без ніг'!K24</f>
        <v>1097</v>
      </c>
      <c r="G50" s="67"/>
    </row>
    <row r="51" spans="1:7" ht="12.75">
      <c r="A51" s="66" t="s">
        <v>163</v>
      </c>
      <c r="B51" s="66" t="s">
        <v>164</v>
      </c>
      <c r="C51" s="74">
        <f>'Прайс без ніг'!I25</f>
        <v>1375</v>
      </c>
      <c r="D51" s="67">
        <f t="shared" si="0"/>
        <v>1375</v>
      </c>
      <c r="E51" s="67">
        <f>'Прайс без ніг'!J25</f>
        <v>1238</v>
      </c>
      <c r="F51" s="67">
        <f>'Прайс без ніг'!K25</f>
        <v>1169</v>
      </c>
      <c r="G51" s="67"/>
    </row>
    <row r="52" spans="1:7" ht="12.75">
      <c r="A52" s="66" t="s">
        <v>165</v>
      </c>
      <c r="B52" s="66" t="s">
        <v>166</v>
      </c>
      <c r="C52" s="74">
        <f>'Прайс без ніг'!I26</f>
        <v>1795</v>
      </c>
      <c r="D52" s="67">
        <f t="shared" si="0"/>
        <v>1795</v>
      </c>
      <c r="E52" s="67">
        <f>'Прайс без ніг'!J26</f>
        <v>1616</v>
      </c>
      <c r="F52" s="67">
        <f>'Прайс без ніг'!K26</f>
        <v>1526</v>
      </c>
      <c r="G52" s="67"/>
    </row>
    <row r="53" spans="1:9" ht="12.75">
      <c r="A53" s="66" t="s">
        <v>167</v>
      </c>
      <c r="B53" s="66" t="s">
        <v>168</v>
      </c>
      <c r="C53" s="74" t="str">
        <f>'Прайс без ніг'!G27</f>
        <v>100</v>
      </c>
      <c r="D53" s="74" t="str">
        <f t="shared" si="0"/>
        <v>100</v>
      </c>
      <c r="E53" s="74" t="str">
        <f>C53</f>
        <v>100</v>
      </c>
      <c r="F53" s="74" t="str">
        <f>C53</f>
        <v>100</v>
      </c>
      <c r="G53" s="74"/>
      <c r="H53" s="75"/>
      <c r="I53" s="75"/>
    </row>
    <row r="54" spans="1:9" ht="12.75">
      <c r="A54" s="66" t="s">
        <v>169</v>
      </c>
      <c r="B54" s="66" t="s">
        <v>170</v>
      </c>
      <c r="C54" s="74" t="str">
        <f>'Прайс без ніг'!G28</f>
        <v>120</v>
      </c>
      <c r="D54" s="74" t="str">
        <f t="shared" si="0"/>
        <v>120</v>
      </c>
      <c r="E54" s="74" t="str">
        <f>C54</f>
        <v>120</v>
      </c>
      <c r="F54" s="74" t="str">
        <f>C54</f>
        <v>120</v>
      </c>
      <c r="G54" s="74"/>
      <c r="H54" s="75"/>
      <c r="I54" s="75"/>
    </row>
    <row r="55" spans="1:7" ht="12.75">
      <c r="A55" s="66" t="s">
        <v>171</v>
      </c>
      <c r="B55" s="66" t="s">
        <v>172</v>
      </c>
      <c r="C55" s="74">
        <f>'Прайс без ніг'!C29:D29</f>
        <v>35</v>
      </c>
      <c r="D55" s="67">
        <f t="shared" si="0"/>
        <v>35</v>
      </c>
      <c r="E55" s="67">
        <f>ROUND(C55*0.9,0)</f>
        <v>32</v>
      </c>
      <c r="F55" s="67">
        <f>ROUND(C55*0.8,0)</f>
        <v>28</v>
      </c>
      <c r="G55" s="67"/>
    </row>
    <row r="56" spans="1:8" ht="12.75">
      <c r="A56" s="66" t="s">
        <v>173</v>
      </c>
      <c r="B56" s="66" t="s">
        <v>174</v>
      </c>
      <c r="C56" s="76"/>
      <c r="D56" s="77"/>
      <c r="E56" s="77"/>
      <c r="F56" s="77"/>
      <c r="G56" s="77"/>
      <c r="H56" s="77"/>
    </row>
    <row r="57" spans="1:8" ht="12.75">
      <c r="A57" s="66" t="s">
        <v>175</v>
      </c>
      <c r="B57" s="66" t="s">
        <v>176</v>
      </c>
      <c r="C57" s="76"/>
      <c r="D57" s="77"/>
      <c r="E57" s="77"/>
      <c r="F57" s="77"/>
      <c r="G57" s="77"/>
      <c r="H57" s="77"/>
    </row>
    <row r="58" spans="1:8" ht="12.75">
      <c r="A58" s="66" t="s">
        <v>177</v>
      </c>
      <c r="B58" s="66" t="s">
        <v>178</v>
      </c>
      <c r="C58" s="76"/>
      <c r="D58" s="77"/>
      <c r="E58" s="77"/>
      <c r="F58" s="77"/>
      <c r="G58" s="77"/>
      <c r="H58" s="77"/>
    </row>
    <row r="59" spans="1:8" ht="12.75">
      <c r="A59" s="66" t="s">
        <v>179</v>
      </c>
      <c r="B59" s="66" t="s">
        <v>180</v>
      </c>
      <c r="C59" s="76">
        <f>'Прайс без ніг'!C33:D33</f>
        <v>9.6</v>
      </c>
      <c r="D59" s="77">
        <f t="shared" si="0"/>
        <v>9.6</v>
      </c>
      <c r="E59" s="77">
        <f>ROUND(C59*0.95,1)</f>
        <v>9.1</v>
      </c>
      <c r="F59" s="77">
        <f>ROUND(C59*0.9,1)</f>
        <v>8.6</v>
      </c>
      <c r="G59" s="77"/>
      <c r="H59" s="77"/>
    </row>
    <row r="60" spans="1:8" ht="12.75">
      <c r="A60" s="66" t="s">
        <v>181</v>
      </c>
      <c r="B60" s="66" t="s">
        <v>182</v>
      </c>
      <c r="C60" s="76">
        <f>'Прайс без ніг'!C34:D34</f>
        <v>10.2</v>
      </c>
      <c r="D60" s="77">
        <f t="shared" si="0"/>
        <v>10.2</v>
      </c>
      <c r="E60" s="77">
        <f>ROUND(C60*0.95,1)</f>
        <v>9.7</v>
      </c>
      <c r="F60" s="77">
        <f>ROUND(C60*0.9,1)</f>
        <v>9.2</v>
      </c>
      <c r="G60" s="77"/>
      <c r="H60" s="77"/>
    </row>
    <row r="61" spans="1:8" ht="12.75">
      <c r="A61" s="66" t="s">
        <v>183</v>
      </c>
      <c r="B61" s="66" t="s">
        <v>184</v>
      </c>
      <c r="C61" s="76">
        <f>'Прайс без ніг'!C35:D35</f>
        <v>10.8</v>
      </c>
      <c r="D61" s="77">
        <f t="shared" si="0"/>
        <v>10.8</v>
      </c>
      <c r="E61" s="77">
        <f>ROUND(C61*0.95,1)</f>
        <v>10.3</v>
      </c>
      <c r="F61" s="77">
        <f>ROUND(C61*0.9,1)</f>
        <v>9.7</v>
      </c>
      <c r="G61" s="77"/>
      <c r="H61" s="77"/>
    </row>
    <row r="62" spans="1:8" ht="12.75">
      <c r="A62" s="66" t="s">
        <v>185</v>
      </c>
      <c r="B62" s="66" t="s">
        <v>186</v>
      </c>
      <c r="C62" s="76">
        <f>'Прайс без ніг'!C36:D36</f>
        <v>0.6</v>
      </c>
      <c r="D62" s="77">
        <f t="shared" si="0"/>
        <v>0.6</v>
      </c>
      <c r="E62" s="77">
        <f>ROUND(C62*0.8,1)</f>
        <v>0.5</v>
      </c>
      <c r="F62" s="77">
        <f>ROUND(C62*0.7,1)</f>
        <v>0.4</v>
      </c>
      <c r="G62" s="77"/>
      <c r="H62" s="77"/>
    </row>
    <row r="63" spans="1:6" ht="12.75">
      <c r="A63" s="66" t="s">
        <v>187</v>
      </c>
      <c r="B63" s="66" t="s">
        <v>188</v>
      </c>
      <c r="C63" s="74">
        <f>'Прайс без ніг'!F19+250</f>
        <v>1402</v>
      </c>
      <c r="D63" s="67">
        <f t="shared" si="0"/>
        <v>1402</v>
      </c>
      <c r="E63" s="67">
        <f>'Прайс без ніг'!G19+250</f>
        <v>1287</v>
      </c>
      <c r="F63" s="67">
        <f>'Прайс без ніг'!H19+250</f>
        <v>1229</v>
      </c>
    </row>
    <row r="64" spans="1:6" ht="12.75">
      <c r="A64" s="66" t="s">
        <v>189</v>
      </c>
      <c r="B64" s="66" t="s">
        <v>190</v>
      </c>
      <c r="C64" s="74">
        <f>'Прайс без ніг'!F20+250</f>
        <v>1480</v>
      </c>
      <c r="D64" s="67">
        <f t="shared" si="0"/>
        <v>1480</v>
      </c>
      <c r="E64" s="67">
        <f>'Прайс без ніг'!G20+250</f>
        <v>1357</v>
      </c>
      <c r="F64" s="67">
        <f>'Прайс без ніг'!H20+250</f>
        <v>1296</v>
      </c>
    </row>
    <row r="65" spans="1:6" ht="12.75">
      <c r="A65" s="66" t="s">
        <v>191</v>
      </c>
      <c r="B65" s="66" t="s">
        <v>192</v>
      </c>
      <c r="C65" s="74">
        <f>'Прайс без ніг'!C24+250</f>
        <v>1352</v>
      </c>
      <c r="D65" s="67">
        <f t="shared" si="0"/>
        <v>1352</v>
      </c>
      <c r="E65" s="67">
        <f>'Прайс без ніг'!D24+250</f>
        <v>1242</v>
      </c>
      <c r="F65" s="67">
        <f>'Прайс без ніг'!E24+250</f>
        <v>1187</v>
      </c>
    </row>
    <row r="66" spans="1:6" ht="12.75">
      <c r="A66" s="66" t="s">
        <v>193</v>
      </c>
      <c r="B66" s="66" t="s">
        <v>194</v>
      </c>
      <c r="C66" s="74">
        <f>'Прайс без ніг'!C25+250</f>
        <v>1441</v>
      </c>
      <c r="D66" s="67">
        <f t="shared" si="0"/>
        <v>1441</v>
      </c>
      <c r="E66" s="67">
        <f>'Прайс без ніг'!D25+250</f>
        <v>1322</v>
      </c>
      <c r="F66" s="67">
        <f>'Прайс без ніг'!E25+250</f>
        <v>1262</v>
      </c>
    </row>
    <row r="67" spans="1:6" ht="12.75">
      <c r="A67" s="66" t="s">
        <v>195</v>
      </c>
      <c r="B67" s="66" t="s">
        <v>196</v>
      </c>
      <c r="C67" s="74">
        <f>'Прайс без ніг'!F24+250</f>
        <v>1441</v>
      </c>
      <c r="D67" s="67">
        <f>C67</f>
        <v>1441</v>
      </c>
      <c r="E67" s="67">
        <f>'Прайс без ніг'!G24+250</f>
        <v>1322</v>
      </c>
      <c r="F67" s="67">
        <f>'Прайс без ніг'!H24+250</f>
        <v>1262</v>
      </c>
    </row>
    <row r="68" spans="1:6" ht="12.75">
      <c r="A68" s="66" t="s">
        <v>197</v>
      </c>
      <c r="B68" s="66" t="s">
        <v>198</v>
      </c>
      <c r="C68" s="74">
        <f>'Прайс без ніг'!F25+250</f>
        <v>1533</v>
      </c>
      <c r="D68" s="67">
        <f>C68</f>
        <v>1533</v>
      </c>
      <c r="E68" s="67">
        <f>'Прайс без ніг'!G25+250</f>
        <v>1405</v>
      </c>
      <c r="F68" s="67">
        <f>'Прайс без ніг'!H25+250</f>
        <v>1341</v>
      </c>
    </row>
    <row r="69" spans="1:6" ht="12.75">
      <c r="A69" s="66" t="s">
        <v>199</v>
      </c>
      <c r="B69" s="66" t="s">
        <v>200</v>
      </c>
      <c r="C69" s="74">
        <f>'Прайс без ніг'!F26+250</f>
        <v>1738</v>
      </c>
      <c r="D69" s="67">
        <f>C69</f>
        <v>1738</v>
      </c>
      <c r="E69" s="67">
        <f>'Прайс без ніг'!G26+250</f>
        <v>1589</v>
      </c>
      <c r="F69" s="67">
        <f>'Прайс без ніг'!H26+250</f>
        <v>1515</v>
      </c>
    </row>
    <row r="70" spans="1:6" ht="12.75">
      <c r="A70" s="66" t="s">
        <v>201</v>
      </c>
      <c r="B70" s="66" t="s">
        <v>202</v>
      </c>
      <c r="C70" s="74">
        <f>'Прайс без ніг'!I24+250</f>
        <v>1540</v>
      </c>
      <c r="D70" s="67">
        <f>C70</f>
        <v>1540</v>
      </c>
      <c r="E70" s="67">
        <f>'Прайс без ніг'!J24+250</f>
        <v>1411</v>
      </c>
      <c r="F70" s="67">
        <f>'Прайс без ніг'!K24+250</f>
        <v>1347</v>
      </c>
    </row>
    <row r="71" spans="1:6" ht="12.75">
      <c r="A71" s="66" t="s">
        <v>203</v>
      </c>
      <c r="B71" s="66" t="s">
        <v>204</v>
      </c>
      <c r="C71" s="74">
        <f>'Прайс без ніг'!I25+250</f>
        <v>1625</v>
      </c>
      <c r="D71" s="67">
        <f>C71</f>
        <v>1625</v>
      </c>
      <c r="E71" s="67">
        <f>'Прайс без ніг'!J25+250</f>
        <v>1488</v>
      </c>
      <c r="F71" s="67">
        <f>'Прайс без ніг'!K25+250</f>
        <v>1419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Павло Леляєв</cp:lastModifiedBy>
  <cp:lastPrinted>2019-08-07T09:21:41Z</cp:lastPrinted>
  <dcterms:created xsi:type="dcterms:W3CDTF">2009-07-25T09:05:55Z</dcterms:created>
  <dcterms:modified xsi:type="dcterms:W3CDTF">2019-08-07T09:38:56Z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