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АКМ" sheetId="1" r:id="rId1"/>
    <sheet name="АКМ_распродажа" sheetId="2" r:id="rId2"/>
    <sheet name="Подвесной потолок" sheetId="3" r:id="rId3"/>
    <sheet name="Стекловолоконные сетки" sheetId="4" r:id="rId4"/>
    <sheet name="Контакты" sheetId="5" r:id="rId5"/>
  </sheets>
  <externalReferences>
    <externalReference r:id="rId8"/>
  </externalReference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A16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<sst xmlns="http://schemas.openxmlformats.org/spreadsheetml/2006/main" count="236" uniqueCount="145">
  <si>
    <t>Размер листа, м</t>
  </si>
  <si>
    <r>
      <t>Площадь листа, м</t>
    </r>
    <r>
      <rPr>
        <b/>
        <vertAlign val="superscript"/>
        <sz val="11"/>
        <rFont val="Calibri"/>
        <family val="2"/>
      </rPr>
      <t>2</t>
    </r>
  </si>
  <si>
    <r>
      <t>Цена, грн/м</t>
    </r>
    <r>
      <rPr>
        <b/>
        <vertAlign val="superscript"/>
        <sz val="11"/>
        <rFont val="Calibri"/>
        <family val="2"/>
      </rPr>
      <t>2</t>
    </r>
  </si>
  <si>
    <t>Цена, грн/лист</t>
  </si>
  <si>
    <t>Артикул</t>
  </si>
  <si>
    <t>Наименование</t>
  </si>
  <si>
    <t>Длина, м</t>
  </si>
  <si>
    <t>Алюминиевые композитные панели</t>
  </si>
  <si>
    <t>Алюминиевые композитные панели Aluten</t>
  </si>
  <si>
    <t>1,25 × 5,80</t>
  </si>
  <si>
    <t>Толщина, мм</t>
  </si>
  <si>
    <t>Покрытие</t>
  </si>
  <si>
    <t>PE</t>
  </si>
  <si>
    <t>Белый, серебро, черный</t>
  </si>
  <si>
    <t>1,50 × 5,80</t>
  </si>
  <si>
    <t>Алюминиевые композитные панели Alumin®</t>
  </si>
  <si>
    <t>Brushed</t>
  </si>
  <si>
    <t>1,22 × 5,80</t>
  </si>
  <si>
    <t>Зеркало-золото</t>
  </si>
  <si>
    <t>1,22 × 4,00</t>
  </si>
  <si>
    <t>Зеркало-серебро</t>
  </si>
  <si>
    <t>Грунтовое покрытие (пленка с одной стороны)</t>
  </si>
  <si>
    <t>-</t>
  </si>
  <si>
    <t>Сертификаты:</t>
  </si>
  <si>
    <t xml:space="preserve">  2) заключение санитарно-эпидемиологической службы (Alumin®Aluten, выдан 12.04.2016)</t>
  </si>
  <si>
    <t>Поставка материала под заказ (60 дней):</t>
  </si>
  <si>
    <t>- любой цвет по шкале RAL</t>
  </si>
  <si>
    <t xml:space="preserve">- толщина панели 3-4мм </t>
  </si>
  <si>
    <t>- толщина алюминия 0,21-0,5мм</t>
  </si>
  <si>
    <t>- нестандартные размеры</t>
  </si>
  <si>
    <t>Материалы для строительства</t>
  </si>
  <si>
    <t>Плита потолочная</t>
  </si>
  <si>
    <t>Размер, мм</t>
  </si>
  <si>
    <t>Панель Лагуна Х</t>
  </si>
  <si>
    <t>Панель Нептун (для краев и углов)</t>
  </si>
  <si>
    <t>Цена, грн/шт</t>
  </si>
  <si>
    <t>Т-несущая</t>
  </si>
  <si>
    <t>32 × 24</t>
  </si>
  <si>
    <t>Т-поперечная</t>
  </si>
  <si>
    <t>27 × 24</t>
  </si>
  <si>
    <t>Уголок периметральный</t>
  </si>
  <si>
    <t>20 × 20</t>
  </si>
  <si>
    <t xml:space="preserve">Аксессуары для подвесного потолка </t>
  </si>
  <si>
    <t>Крючок 12,5 см</t>
  </si>
  <si>
    <t>Крючок 25 см</t>
  </si>
  <si>
    <t>Крючок 37,5 см</t>
  </si>
  <si>
    <t>Крючок  50см</t>
  </si>
  <si>
    <t>Светильник растровый встраиваемый в комплекте с 4 лампами LED T8 (стекло)</t>
  </si>
  <si>
    <t>Светильник встраиваемый (корпус), люминиcцентный, 4*18</t>
  </si>
  <si>
    <t>Лампа люминисцентная Philips, 18 W</t>
  </si>
  <si>
    <t>Лампа MyLed T8 0,6м алюминий + пластик опал холодный белый 6000-6500К, 900лм,10вт</t>
  </si>
  <si>
    <t>Лампа MyLed T8 0,6м стеклянная опал нейтр. белый 4000-4500К, 810лм, 9вт  неповорот.цоколь</t>
  </si>
  <si>
    <t>Лампа MyLed T8 0,6м стеклянная опал холодный белый 6000-6500К, 810лм, 9вт неповорот.цоколь</t>
  </si>
  <si>
    <t>LED панель MyLed 595*595*8мм, IP65, 36Вт, 2600лм, 6000-6500K холодный белый арт. MP-36W</t>
  </si>
  <si>
    <t>LED панель MyLed 595*595*8мм, IP65, 45Вт, 2500лм, 4000-4500K нейтральный белый арт. MP-45W</t>
  </si>
  <si>
    <t>Размер, м</t>
  </si>
  <si>
    <t>1 × 50</t>
  </si>
  <si>
    <t>Размер ячейки, мм</t>
  </si>
  <si>
    <r>
      <t>Плотность, г/м</t>
    </r>
    <r>
      <rPr>
        <b/>
        <vertAlign val="superscript"/>
        <sz val="11"/>
        <rFont val="Calibri"/>
        <family val="2"/>
      </rPr>
      <t>2</t>
    </r>
  </si>
  <si>
    <t>А4</t>
  </si>
  <si>
    <t>5 × 5</t>
  </si>
  <si>
    <t>А3</t>
  </si>
  <si>
    <t>6 × 5</t>
  </si>
  <si>
    <t>F2</t>
  </si>
  <si>
    <t>F3</t>
  </si>
  <si>
    <t>Цена, грн/м.п.</t>
  </si>
  <si>
    <t>2,5 ×2, 5</t>
  </si>
  <si>
    <t>А1</t>
  </si>
  <si>
    <t>F1</t>
  </si>
  <si>
    <t>Белая</t>
  </si>
  <si>
    <t>Зеленая</t>
  </si>
  <si>
    <t>Оранжевая</t>
  </si>
  <si>
    <t>Синяя</t>
  </si>
  <si>
    <t>Штукатурная сетка 
(упаковка - коробка)</t>
  </si>
  <si>
    <t>Штукатурная сетка 
(упаковка - пленка)</t>
  </si>
  <si>
    <t>Сетка для уголков</t>
  </si>
  <si>
    <t>0,143 × 300</t>
  </si>
  <si>
    <t>5 ×5</t>
  </si>
  <si>
    <t>Лента-сетка</t>
  </si>
  <si>
    <t>Длина рулона, м</t>
  </si>
  <si>
    <t>Ширина, мм</t>
  </si>
  <si>
    <t>Подвесной потолок, профиль, светильники</t>
  </si>
  <si>
    <t>Стекловолоконные сетки</t>
  </si>
  <si>
    <t>Цвет</t>
  </si>
  <si>
    <t>Остаток, кв.м.</t>
  </si>
  <si>
    <t>Остаток, листов</t>
  </si>
  <si>
    <t>Золото,
царапины с двух сторон</t>
  </si>
  <si>
    <t>1,25 × 4,00</t>
  </si>
  <si>
    <t xml:space="preserve">PVDF </t>
  </si>
  <si>
    <t>Серебро,
царапины на тыльной стороне</t>
  </si>
  <si>
    <t>Черный, 
без дефектов</t>
  </si>
  <si>
    <t>Яркая шампань, 
без дефектов</t>
  </si>
  <si>
    <t>Алюминиевые композитные панели - Распродажа</t>
  </si>
  <si>
    <t>Цветовая палитра</t>
  </si>
  <si>
    <t>Цена, грн/рулон</t>
  </si>
  <si>
    <t>Толщина панели, мм</t>
  </si>
  <si>
    <t>Толщина алюминия, мм</t>
  </si>
  <si>
    <t>0,21/0,21</t>
  </si>
  <si>
    <t>0,3/0,3</t>
  </si>
  <si>
    <t>0,05/0,05</t>
  </si>
  <si>
    <t>Штукатурная сетка  Распродажа
(упаковка - пленка)</t>
  </si>
  <si>
    <t>F3 скидка 10%</t>
  </si>
  <si>
    <t>F3 скидка 20%</t>
  </si>
  <si>
    <t>Серебро</t>
  </si>
  <si>
    <t>svit-k.com.ua</t>
  </si>
  <si>
    <t>Отдел региональных продаж тел./факс (0482)32-75-90, e-mail:region@svit-k.com.ua</t>
  </si>
  <si>
    <r>
      <t xml:space="preserve">49034 </t>
    </r>
    <r>
      <rPr>
        <b/>
        <sz val="10"/>
        <rFont val="Arial"/>
        <family val="2"/>
      </rPr>
      <t>г. Днепропетровск</t>
    </r>
    <r>
      <rPr>
        <sz val="10"/>
        <rFont val="Arial"/>
        <family val="2"/>
      </rPr>
      <t>, ул. Любарского, 143, тел. (056)794-55-64, (063)825-89-50 dnepr@svit-k.com.ua</t>
    </r>
  </si>
  <si>
    <r>
      <t xml:space="preserve">04136 </t>
    </r>
    <r>
      <rPr>
        <b/>
        <sz val="10"/>
        <rFont val="Arial"/>
        <family val="2"/>
      </rPr>
      <t>г. Киев</t>
    </r>
    <r>
      <rPr>
        <sz val="10"/>
        <rFont val="Arial"/>
        <family val="2"/>
      </rPr>
      <t>, ул. Северо-сырецкая, 3, тел. (044) 222-85-05, (097) 602-05-73, e-mail:kiev@svit-k.com.ua</t>
    </r>
  </si>
  <si>
    <r>
      <t xml:space="preserve">61105 </t>
    </r>
    <r>
      <rPr>
        <b/>
        <sz val="10"/>
        <rFont val="Arial"/>
        <family val="2"/>
      </rPr>
      <t>г. Харьков</t>
    </r>
    <r>
      <rPr>
        <sz val="10"/>
        <rFont val="Arial"/>
        <family val="2"/>
      </rPr>
      <t>, ул. Киргизская, 21а, тел. (057)721-05-99, (067) 488-20-10, e-mail:kharkov@svit-k.com.ua</t>
    </r>
  </si>
  <si>
    <t>Цены указаны в национальной валюте с учетом НДС.</t>
  </si>
  <si>
    <t>Бежевый, белый, вишня, золото, коричневый, красное золото, красный, лимон, липово-зеленый, оранжевый, светло-зеленый, светло-синий, серебро, синий, темно-серый, темно-серый (графит), черный, шампань, яркая шампань, яркое серебро</t>
  </si>
  <si>
    <t>Профиль HTI для подвесного потолка Standard</t>
  </si>
  <si>
    <t xml:space="preserve">Панель Armstrong Bajkal </t>
  </si>
  <si>
    <t>Профиль  для подвесного потолка System C</t>
  </si>
  <si>
    <t>System C 600</t>
  </si>
  <si>
    <t>24 × 23×023</t>
  </si>
  <si>
    <t>System C 1200</t>
  </si>
  <si>
    <t>System C 3600</t>
  </si>
  <si>
    <t>32 × 23×025</t>
  </si>
  <si>
    <t>1,25 × 6,1</t>
  </si>
  <si>
    <t>1,50 × 6,1</t>
  </si>
  <si>
    <t xml:space="preserve">Светильники для подвесного потолка 
</t>
  </si>
  <si>
    <t>600 × 600</t>
  </si>
  <si>
    <t>600 × 1200</t>
  </si>
  <si>
    <t>BP2621M</t>
  </si>
  <si>
    <t>BP9918M3A</t>
  </si>
  <si>
    <t>BP3680M3</t>
  </si>
  <si>
    <t>BP3841M3</t>
  </si>
  <si>
    <t>BP3793M4</t>
  </si>
  <si>
    <t>BP3064M4</t>
  </si>
  <si>
    <t>BP2541M3A</t>
  </si>
  <si>
    <t>BP2271M4A</t>
  </si>
  <si>
    <t>Профиль HTI для подвесного потолка усиленный Strong</t>
  </si>
  <si>
    <r>
      <t>Цена, у.е./м</t>
    </r>
    <r>
      <rPr>
        <b/>
        <vertAlign val="superscript"/>
        <sz val="11"/>
        <rFont val="Calibri"/>
        <family val="2"/>
      </rPr>
      <t>2</t>
    </r>
  </si>
  <si>
    <t xml:space="preserve">Панель Armstrong Scala </t>
  </si>
  <si>
    <t xml:space="preserve">Панель Armstrong OASIS Board (90 RH)  </t>
  </si>
  <si>
    <t xml:space="preserve">Панель Armstrong RETAIL Board  </t>
  </si>
  <si>
    <t>Панель Armstrong ALPINA Board (95 RH)</t>
  </si>
  <si>
    <t>Панель Armstrong RETAIL Tegular</t>
  </si>
  <si>
    <t xml:space="preserve">Панель Armstrong Academy Diploma Tegular </t>
  </si>
  <si>
    <t xml:space="preserve">Панель Armstrong DUNE SUPREME Board </t>
  </si>
  <si>
    <t>Золото, красный, синий, серебро, яркое серебро</t>
  </si>
  <si>
    <t xml:space="preserve">  1) сертификат соответствия УкрСЕПРО (Alumin®/Aluten, выдан 08.12.2017)</t>
  </si>
  <si>
    <t>Акция
Цена снижена</t>
  </si>
  <si>
    <t>Цены действительны с 04.07.19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</si>
</sst>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Одесса&quot;"/>
    <numFmt numFmtId="165" formatCode="0&quot; Киев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_-* #,##0.00_р_._-;\-* #,##0.00_р_._-;_-* \-??_р_._-;_-@_-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1"/>
      <name val="Calibri"/>
      <family val="2"/>
    </font>
    <font>
      <b/>
      <sz val="18"/>
      <color indexed="57"/>
      <name val="Arial"/>
      <family val="2"/>
    </font>
    <font>
      <sz val="11"/>
      <color indexed="8"/>
      <name val="Arial"/>
      <family val="2"/>
    </font>
    <font>
      <sz val="11"/>
      <color indexed="48"/>
      <name val="Arial"/>
      <family val="2"/>
    </font>
    <font>
      <b/>
      <sz val="14"/>
      <color indexed="48"/>
      <name val="Arial"/>
      <family val="2"/>
    </font>
    <font>
      <b/>
      <sz val="1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u val="single"/>
      <sz val="14"/>
      <color indexed="48"/>
      <name val="Calibri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24" borderId="0" xfId="0" applyFont="1" applyFill="1" applyBorder="1" applyAlignment="1">
      <alignment horizontal="left" vertical="top" inden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25" borderId="13" xfId="53" applyNumberFormat="1" applyFont="1" applyFill="1" applyBorder="1" applyAlignment="1">
      <alignment horizontal="center" vertical="center" wrapText="1"/>
      <protection/>
    </xf>
    <xf numFmtId="0" fontId="6" fillId="25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 indent="1"/>
    </xf>
    <xf numFmtId="0" fontId="30" fillId="24" borderId="0" xfId="0" applyFont="1" applyFill="1" applyBorder="1" applyAlignment="1">
      <alignment horizontal="left" vertical="top" indent="1"/>
    </xf>
    <xf numFmtId="0" fontId="2" fillId="0" borderId="0" xfId="42" applyFont="1" applyAlignment="1">
      <alignment/>
    </xf>
    <xf numFmtId="0" fontId="6" fillId="25" borderId="15" xfId="53" applyNumberFormat="1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31" fillId="0" borderId="0" xfId="42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6" fillId="25" borderId="21" xfId="5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43" fontId="7" fillId="0" borderId="0" xfId="61" applyFont="1" applyFill="1" applyBorder="1" applyAlignment="1" applyProtection="1">
      <alignment horizontal="left" vertical="center" indent="1"/>
      <protection/>
    </xf>
    <xf numFmtId="0" fontId="7" fillId="24" borderId="0" xfId="0" applyFont="1" applyFill="1" applyBorder="1" applyAlignment="1">
      <alignment horizontal="left" vertical="center" wrapText="1" indent="1"/>
    </xf>
    <xf numFmtId="43" fontId="7" fillId="24" borderId="0" xfId="61" applyFont="1" applyFill="1" applyBorder="1" applyAlignment="1" applyProtection="1">
      <alignment/>
      <protection/>
    </xf>
    <xf numFmtId="0" fontId="7" fillId="24" borderId="0" xfId="0" applyFont="1" applyFill="1" applyBorder="1" applyAlignment="1">
      <alignment/>
    </xf>
    <xf numFmtId="43" fontId="7" fillId="24" borderId="0" xfId="61" applyFont="1" applyFill="1" applyBorder="1" applyAlignment="1" applyProtection="1">
      <alignment horizontal="left" vertical="top" indent="1"/>
      <protection/>
    </xf>
    <xf numFmtId="43" fontId="7" fillId="24" borderId="0" xfId="61" applyFont="1" applyFill="1" applyBorder="1" applyAlignment="1" applyProtection="1">
      <alignment horizontal="left" indent="1"/>
      <protection/>
    </xf>
    <xf numFmtId="0" fontId="7" fillId="24" borderId="0" xfId="0" applyFont="1" applyFill="1" applyBorder="1" applyAlignment="1">
      <alignment horizontal="left" vertical="center"/>
    </xf>
    <xf numFmtId="43" fontId="32" fillId="0" borderId="0" xfId="61" applyFont="1" applyFill="1" applyBorder="1" applyAlignment="1" applyProtection="1">
      <alignment horizontal="left" vertical="center" indent="1"/>
      <protection/>
    </xf>
    <xf numFmtId="0" fontId="0" fillId="0" borderId="10" xfId="0" applyFont="1" applyBorder="1" applyAlignment="1">
      <alignment vertical="center" wrapText="1"/>
    </xf>
    <xf numFmtId="0" fontId="29" fillId="26" borderId="22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6" fillId="25" borderId="23" xfId="53" applyNumberFormat="1" applyFont="1" applyFill="1" applyBorder="1" applyAlignment="1">
      <alignment horizontal="center" vertical="center" wrapText="1"/>
      <protection/>
    </xf>
    <xf numFmtId="0" fontId="6" fillId="25" borderId="24" xfId="53" applyNumberFormat="1" applyFont="1" applyFill="1" applyBorder="1" applyAlignment="1">
      <alignment horizontal="center" vertical="center" wrapText="1"/>
      <protection/>
    </xf>
    <xf numFmtId="0" fontId="1" fillId="20" borderId="25" xfId="0" applyFont="1" applyFill="1" applyBorder="1" applyAlignment="1">
      <alignment horizontal="center" vertical="center" wrapText="1"/>
    </xf>
    <xf numFmtId="0" fontId="0" fillId="20" borderId="25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6" fillId="25" borderId="27" xfId="53" applyNumberFormat="1" applyFont="1" applyFill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9" fillId="26" borderId="28" xfId="0" applyFont="1" applyFill="1" applyBorder="1" applyAlignment="1">
      <alignment vertical="center" wrapText="1"/>
    </xf>
    <xf numFmtId="0" fontId="0" fillId="20" borderId="29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6" fillId="25" borderId="30" xfId="53" applyNumberFormat="1" applyFont="1" applyFill="1" applyBorder="1" applyAlignment="1">
      <alignment horizontal="center" vertical="center" wrapText="1"/>
      <protection/>
    </xf>
    <xf numFmtId="0" fontId="1" fillId="26" borderId="31" xfId="0" applyFont="1" applyFill="1" applyBorder="1" applyAlignment="1">
      <alignment horizontal="center" vertical="center" wrapText="1"/>
    </xf>
    <xf numFmtId="0" fontId="1" fillId="20" borderId="29" xfId="0" applyFont="1" applyFill="1" applyBorder="1" applyAlignment="1">
      <alignment horizontal="center" vertical="center" wrapText="1"/>
    </xf>
    <xf numFmtId="0" fontId="1" fillId="26" borderId="3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6" fillId="25" borderId="33" xfId="53" applyNumberFormat="1" applyFont="1" applyFill="1" applyBorder="1" applyAlignment="1">
      <alignment horizontal="center" vertical="center" wrapText="1"/>
      <protection/>
    </xf>
    <xf numFmtId="0" fontId="29" fillId="26" borderId="34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29" fillId="26" borderId="37" xfId="0" applyFont="1" applyFill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25" borderId="39" xfId="53" applyNumberFormat="1" applyFont="1" applyFill="1" applyBorder="1" applyAlignment="1">
      <alignment horizontal="center" vertical="center" wrapText="1"/>
      <protection/>
    </xf>
    <xf numFmtId="0" fontId="6" fillId="25" borderId="40" xfId="53" applyNumberFormat="1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0" fontId="6" fillId="25" borderId="44" xfId="53" applyNumberFormat="1" applyFont="1" applyFill="1" applyBorder="1" applyAlignment="1">
      <alignment horizontal="center" vertical="center" wrapText="1"/>
      <protection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6" fillId="25" borderId="39" xfId="53" applyNumberFormat="1" applyFont="1" applyFill="1" applyBorder="1" applyAlignment="1">
      <alignment horizontal="center" vertical="center" wrapText="1"/>
      <protection/>
    </xf>
    <xf numFmtId="0" fontId="6" fillId="25" borderId="15" xfId="53" applyNumberFormat="1" applyFont="1" applyFill="1" applyBorder="1" applyAlignment="1">
      <alignment horizontal="center" vertical="center" wrapText="1"/>
      <protection/>
    </xf>
    <xf numFmtId="0" fontId="29" fillId="26" borderId="28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9" fillId="26" borderId="52" xfId="0" applyFont="1" applyFill="1" applyBorder="1" applyAlignment="1">
      <alignment horizontal="left" vertical="center" wrapText="1"/>
    </xf>
    <xf numFmtId="0" fontId="6" fillId="25" borderId="20" xfId="53" applyNumberFormat="1" applyFont="1" applyFill="1" applyBorder="1" applyAlignment="1">
      <alignment horizontal="center" vertical="center" wrapText="1"/>
      <protection/>
    </xf>
    <xf numFmtId="0" fontId="6" fillId="25" borderId="51" xfId="53" applyNumberFormat="1" applyFont="1" applyFill="1" applyBorder="1" applyAlignment="1">
      <alignment horizontal="center" vertical="center" wrapText="1"/>
      <protection/>
    </xf>
    <xf numFmtId="0" fontId="0" fillId="0" borderId="52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6" fillId="25" borderId="53" xfId="53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0" fillId="26" borderId="42" xfId="0" applyFont="1" applyFill="1" applyBorder="1" applyAlignment="1">
      <alignment horizontal="center" vertical="center" wrapText="1"/>
    </xf>
    <xf numFmtId="0" fontId="0" fillId="26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9" fillId="26" borderId="59" xfId="0" applyFont="1" applyFill="1" applyBorder="1" applyAlignment="1">
      <alignment horizontal="left" vertical="center" wrapText="1"/>
    </xf>
    <xf numFmtId="0" fontId="29" fillId="26" borderId="0" xfId="0" applyFont="1" applyFill="1" applyBorder="1" applyAlignment="1">
      <alignment horizontal="left" vertical="center" wrapText="1"/>
    </xf>
    <xf numFmtId="0" fontId="29" fillId="26" borderId="6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9" fillId="26" borderId="63" xfId="0" applyFont="1" applyFill="1" applyBorder="1" applyAlignment="1">
      <alignment horizontal="left" vertical="center" wrapText="1"/>
    </xf>
    <xf numFmtId="0" fontId="29" fillId="26" borderId="64" xfId="0" applyFont="1" applyFill="1" applyBorder="1" applyAlignment="1">
      <alignment horizontal="left" vertical="center" wrapText="1"/>
    </xf>
    <xf numFmtId="0" fontId="29" fillId="26" borderId="37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29" fillId="26" borderId="66" xfId="0" applyFont="1" applyFill="1" applyBorder="1" applyAlignment="1">
      <alignment horizontal="left" vertical="center" wrapText="1"/>
    </xf>
    <xf numFmtId="0" fontId="29" fillId="26" borderId="67" xfId="0" applyFont="1" applyFill="1" applyBorder="1" applyAlignment="1">
      <alignment horizontal="left" vertical="center" wrapText="1"/>
    </xf>
    <xf numFmtId="0" fontId="29" fillId="26" borderId="22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38" fillId="0" borderId="59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25" borderId="64" xfId="53" applyNumberFormat="1" applyFont="1" applyFill="1" applyBorder="1" applyAlignment="1">
      <alignment horizontal="center" vertical="center" wrapText="1"/>
      <protection/>
    </xf>
    <xf numFmtId="0" fontId="6" fillId="25" borderId="37" xfId="53" applyNumberFormat="1" applyFont="1" applyFill="1" applyBorder="1" applyAlignment="1">
      <alignment horizontal="center" vertical="center" wrapText="1"/>
      <protection/>
    </xf>
    <xf numFmtId="0" fontId="1" fillId="20" borderId="57" xfId="0" applyFont="1" applyFill="1" applyBorder="1" applyAlignment="1">
      <alignment horizontal="center" vertical="center" wrapText="1"/>
    </xf>
    <xf numFmtId="0" fontId="1" fillId="20" borderId="68" xfId="0" applyFont="1" applyFill="1" applyBorder="1" applyAlignment="1">
      <alignment horizontal="center" vertical="center" wrapText="1"/>
    </xf>
    <xf numFmtId="2" fontId="1" fillId="26" borderId="69" xfId="0" applyNumberFormat="1" applyFont="1" applyFill="1" applyBorder="1" applyAlignment="1">
      <alignment horizontal="center" vertical="center" wrapText="1"/>
    </xf>
    <xf numFmtId="2" fontId="1" fillId="26" borderId="26" xfId="0" applyNumberFormat="1" applyFont="1" applyFill="1" applyBorder="1" applyAlignment="1">
      <alignment horizontal="center" vertical="center" wrapText="1"/>
    </xf>
    <xf numFmtId="0" fontId="1" fillId="26" borderId="32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20" borderId="57" xfId="0" applyFont="1" applyFill="1" applyBorder="1" applyAlignment="1">
      <alignment horizontal="center" vertical="center" wrapText="1"/>
    </xf>
    <xf numFmtId="0" fontId="0" fillId="20" borderId="68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20" borderId="70" xfId="0" applyFont="1" applyFill="1" applyBorder="1" applyAlignment="1">
      <alignment horizontal="center" vertical="center" wrapText="1"/>
    </xf>
    <xf numFmtId="0" fontId="1" fillId="20" borderId="67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0" fillId="20" borderId="66" xfId="0" applyFont="1" applyFill="1" applyBorder="1" applyAlignment="1">
      <alignment horizontal="center" vertical="center" wrapText="1"/>
    </xf>
    <xf numFmtId="0" fontId="0" fillId="20" borderId="67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6" fillId="25" borderId="62" xfId="53" applyNumberFormat="1" applyFont="1" applyFill="1" applyBorder="1" applyAlignment="1">
      <alignment horizontal="center" vertical="center" wrapText="1"/>
      <protection/>
    </xf>
    <xf numFmtId="0" fontId="6" fillId="25" borderId="49" xfId="53" applyNumberFormat="1" applyFont="1" applyFill="1" applyBorder="1" applyAlignment="1">
      <alignment horizontal="center" vertical="center" wrapText="1"/>
      <protection/>
    </xf>
    <xf numFmtId="0" fontId="6" fillId="25" borderId="0" xfId="53" applyNumberFormat="1" applyFont="1" applyFill="1" applyBorder="1" applyAlignment="1">
      <alignment horizontal="center" vertical="center" wrapText="1"/>
      <protection/>
    </xf>
    <xf numFmtId="0" fontId="6" fillId="25" borderId="60" xfId="53" applyNumberFormat="1" applyFont="1" applyFill="1" applyBorder="1" applyAlignment="1">
      <alignment horizontal="center" vertical="center" wrapText="1"/>
      <protection/>
    </xf>
    <xf numFmtId="0" fontId="6" fillId="25" borderId="63" xfId="53" applyNumberFormat="1" applyFont="1" applyFill="1" applyBorder="1" applyAlignment="1">
      <alignment horizontal="center" vertical="center" wrapText="1"/>
      <protection/>
    </xf>
    <xf numFmtId="0" fontId="29" fillId="26" borderId="71" xfId="0" applyFont="1" applyFill="1" applyBorder="1" applyAlignment="1">
      <alignment horizontal="left" vertical="center" wrapText="1"/>
    </xf>
    <xf numFmtId="0" fontId="29" fillId="26" borderId="57" xfId="0" applyFont="1" applyFill="1" applyBorder="1" applyAlignment="1">
      <alignment horizontal="left" vertical="center" wrapText="1"/>
    </xf>
    <xf numFmtId="0" fontId="1" fillId="20" borderId="72" xfId="0" applyFont="1" applyFill="1" applyBorder="1" applyAlignment="1">
      <alignment horizontal="center" vertical="center" wrapText="1"/>
    </xf>
    <xf numFmtId="0" fontId="29" fillId="26" borderId="46" xfId="0" applyFont="1" applyFill="1" applyBorder="1" applyAlignment="1">
      <alignment horizontal="left" vertical="center" wrapText="1"/>
    </xf>
    <xf numFmtId="0" fontId="29" fillId="26" borderId="25" xfId="0" applyFont="1" applyFill="1" applyBorder="1" applyAlignment="1">
      <alignment horizontal="left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6" fillId="25" borderId="73" xfId="53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20" borderId="29" xfId="0" applyFont="1" applyFill="1" applyBorder="1" applyAlignment="1">
      <alignment horizontal="center" vertical="center" wrapText="1"/>
    </xf>
    <xf numFmtId="0" fontId="0" fillId="20" borderId="29" xfId="0" applyFont="1" applyFill="1" applyBorder="1" applyAlignment="1">
      <alignment horizontal="center" vertical="center" wrapText="1"/>
    </xf>
    <xf numFmtId="0" fontId="0" fillId="20" borderId="25" xfId="0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center" vertical="center" wrapText="1"/>
    </xf>
    <xf numFmtId="0" fontId="1" fillId="26" borderId="3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CCFFF"/>
      <rgbColor rgb="00993366"/>
      <rgbColor rgb="00F5F5DC"/>
      <rgbColor rgb="00CCFFFF"/>
      <rgbColor rgb="00FFD7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7.jpeg" /><Relationship Id="rId6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</xdr:row>
      <xdr:rowOff>57150</xdr:rowOff>
    </xdr:from>
    <xdr:to>
      <xdr:col>3</xdr:col>
      <xdr:colOff>9525</xdr:colOff>
      <xdr:row>7</xdr:row>
      <xdr:rowOff>695325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591050"/>
          <a:ext cx="1323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1</xdr:row>
      <xdr:rowOff>266700</xdr:rowOff>
    </xdr:from>
    <xdr:to>
      <xdr:col>2</xdr:col>
      <xdr:colOff>1181100</xdr:colOff>
      <xdr:row>1</xdr:row>
      <xdr:rowOff>485775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85725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</xdr:row>
      <xdr:rowOff>257175</xdr:rowOff>
    </xdr:from>
    <xdr:to>
      <xdr:col>2</xdr:col>
      <xdr:colOff>1266825</xdr:colOff>
      <xdr:row>1</xdr:row>
      <xdr:rowOff>476250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847725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5</xdr:row>
      <xdr:rowOff>104775</xdr:rowOff>
    </xdr:from>
    <xdr:to>
      <xdr:col>1</xdr:col>
      <xdr:colOff>962025</xdr:colOff>
      <xdr:row>5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324225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</xdr:row>
      <xdr:rowOff>76200</xdr:rowOff>
    </xdr:from>
    <xdr:to>
      <xdr:col>1</xdr:col>
      <xdr:colOff>990600</xdr:colOff>
      <xdr:row>6</xdr:row>
      <xdr:rowOff>514350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39528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</xdr:row>
      <xdr:rowOff>104775</xdr:rowOff>
    </xdr:from>
    <xdr:to>
      <xdr:col>1</xdr:col>
      <xdr:colOff>962025</xdr:colOff>
      <xdr:row>7</xdr:row>
      <xdr:rowOff>561975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55295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962025</xdr:colOff>
      <xdr:row>2</xdr:row>
      <xdr:rowOff>552450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1400175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</xdr:row>
      <xdr:rowOff>85725</xdr:rowOff>
    </xdr:from>
    <xdr:to>
      <xdr:col>1</xdr:col>
      <xdr:colOff>981075</xdr:colOff>
      <xdr:row>3</xdr:row>
      <xdr:rowOff>533400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199072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</xdr:row>
      <xdr:rowOff>57150</xdr:rowOff>
    </xdr:from>
    <xdr:to>
      <xdr:col>3</xdr:col>
      <xdr:colOff>819150</xdr:colOff>
      <xdr:row>4</xdr:row>
      <xdr:rowOff>695325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2543175"/>
          <a:ext cx="1323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990600</xdr:colOff>
      <xdr:row>8</xdr:row>
      <xdr:rowOff>514350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14350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1</xdr:row>
      <xdr:rowOff>266700</xdr:rowOff>
    </xdr:from>
    <xdr:to>
      <xdr:col>3</xdr:col>
      <xdr:colOff>590550</xdr:colOff>
      <xdr:row>1</xdr:row>
      <xdr:rowOff>485775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85725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552450</xdr:colOff>
      <xdr:row>5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38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fo\mir\Prices\1\Rozn_grn\SM1g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М"/>
      <sheetName val="АКМ_распродажа"/>
      <sheetName val="Подвесной потолок"/>
      <sheetName val="Стекловолоконные сетки"/>
      <sheetName val="Контакты"/>
    </sheetNames>
    <sheetDataSet>
      <sheetData sheetId="0">
        <row r="1">
          <cell r="J1" t="str">
            <v>курс</v>
          </cell>
        </row>
        <row r="3">
          <cell r="I3">
            <v>13.7</v>
          </cell>
        </row>
        <row r="4">
          <cell r="I4">
            <v>13.7</v>
          </cell>
        </row>
        <row r="5">
          <cell r="I5">
            <v>14.2</v>
          </cell>
        </row>
        <row r="11">
          <cell r="I11">
            <v>9.4</v>
          </cell>
        </row>
      </sheetData>
      <sheetData sheetId="1">
        <row r="1">
          <cell r="K1" t="str">
            <v>Цена, у.е./м2</v>
          </cell>
        </row>
        <row r="4">
          <cell r="K4">
            <v>15</v>
          </cell>
        </row>
        <row r="5">
          <cell r="K5">
            <v>15</v>
          </cell>
        </row>
        <row r="8">
          <cell r="K8">
            <v>9</v>
          </cell>
        </row>
        <row r="9">
          <cell r="K9">
            <v>12</v>
          </cell>
        </row>
        <row r="10">
          <cell r="K10">
            <v>8</v>
          </cell>
        </row>
        <row r="12">
          <cell r="K12">
            <v>14</v>
          </cell>
        </row>
      </sheetData>
      <sheetData sheetId="2">
        <row r="1">
          <cell r="F1" t="str">
            <v>Цена, у.е./шт</v>
          </cell>
        </row>
        <row r="11">
          <cell r="F11" t="str">
            <v>Цена, у.е./шт</v>
          </cell>
        </row>
        <row r="22">
          <cell r="F22" t="str">
            <v>Цена, у.е./шт</v>
          </cell>
        </row>
        <row r="25">
          <cell r="F25">
            <v>0.04</v>
          </cell>
        </row>
        <row r="26">
          <cell r="F26">
            <v>0.06</v>
          </cell>
        </row>
        <row r="27">
          <cell r="F27">
            <v>0.08</v>
          </cell>
        </row>
        <row r="28">
          <cell r="F28" t="str">
            <v>Цена, у.е./шт</v>
          </cell>
        </row>
        <row r="31">
          <cell r="F31">
            <v>12.7</v>
          </cell>
        </row>
        <row r="32">
          <cell r="F32">
            <v>0.9</v>
          </cell>
        </row>
      </sheetData>
      <sheetData sheetId="3">
        <row r="1">
          <cell r="M1" t="str">
            <v>Цена, у.е./м.п.</v>
          </cell>
        </row>
        <row r="2">
          <cell r="M2" t="str">
            <v>Белая</v>
          </cell>
          <cell r="N2" t="str">
            <v>Зеленая</v>
          </cell>
          <cell r="O2" t="str">
            <v>Оранжевая</v>
          </cell>
          <cell r="P2" t="str">
            <v>Синяя</v>
          </cell>
        </row>
        <row r="3">
          <cell r="M3">
            <v>0.24</v>
          </cell>
        </row>
        <row r="4">
          <cell r="M4">
            <v>0.25</v>
          </cell>
        </row>
        <row r="5">
          <cell r="N5">
            <v>0.37</v>
          </cell>
        </row>
        <row r="6">
          <cell r="M6">
            <v>0.44</v>
          </cell>
          <cell r="O6">
            <v>0.44</v>
          </cell>
        </row>
        <row r="7">
          <cell r="O7">
            <v>0.5</v>
          </cell>
        </row>
        <row r="8">
          <cell r="M8" t="str">
            <v>Белая</v>
          </cell>
          <cell r="N8" t="str">
            <v>Зеленая</v>
          </cell>
          <cell r="O8" t="str">
            <v>Оранжевая</v>
          </cell>
          <cell r="P8" t="str">
            <v>Синяя</v>
          </cell>
        </row>
        <row r="12">
          <cell r="M12">
            <v>0.29</v>
          </cell>
        </row>
        <row r="13">
          <cell r="M13">
            <v>0.33</v>
          </cell>
          <cell r="N13">
            <v>0.35</v>
          </cell>
          <cell r="P13">
            <v>0.35</v>
          </cell>
        </row>
        <row r="14">
          <cell r="O14">
            <v>0.41</v>
          </cell>
        </row>
        <row r="15">
          <cell r="M15" t="str">
            <v>Белая</v>
          </cell>
        </row>
        <row r="18">
          <cell r="M18" t="str">
            <v>Белая</v>
          </cell>
        </row>
        <row r="19">
          <cell r="M19">
            <v>0.43</v>
          </cell>
        </row>
        <row r="20">
          <cell r="M20" t="str">
            <v>Цена, у.е./шт</v>
          </cell>
        </row>
        <row r="21">
          <cell r="M21" t="str">
            <v>Белая</v>
          </cell>
        </row>
        <row r="22">
          <cell r="M22">
            <v>0.2</v>
          </cell>
        </row>
        <row r="23">
          <cell r="M23">
            <v>0.4</v>
          </cell>
        </row>
        <row r="24">
          <cell r="M24">
            <v>0.84</v>
          </cell>
        </row>
        <row r="25">
          <cell r="M25">
            <v>1.6</v>
          </cell>
        </row>
        <row r="26">
          <cell r="M26">
            <v>2.8</v>
          </cell>
        </row>
        <row r="27">
          <cell r="M27">
            <v>0.9</v>
          </cell>
        </row>
        <row r="28">
          <cell r="M28">
            <v>1.2</v>
          </cell>
        </row>
        <row r="29">
          <cell r="M29">
            <v>1.3</v>
          </cell>
        </row>
        <row r="30">
          <cell r="M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3"/>
  <sheetViews>
    <sheetView zoomScale="90" zoomScaleNormal="90" zoomScalePageLayoutView="0" workbookViewId="0" topLeftCell="A1">
      <selection activeCell="I1" sqref="I1:K16384"/>
    </sheetView>
  </sheetViews>
  <sheetFormatPr defaultColWidth="9.140625" defaultRowHeight="15"/>
  <cols>
    <col min="1" max="1" width="35.28125" style="1" customWidth="1"/>
    <col min="2" max="2" width="19.57421875" style="1" customWidth="1"/>
    <col min="3" max="3" width="19.8515625" style="1" customWidth="1"/>
    <col min="4" max="5" width="17.140625" style="1" customWidth="1"/>
    <col min="6" max="6" width="11.8515625" style="1" customWidth="1"/>
    <col min="7" max="8" width="12.57421875" style="3" customWidth="1"/>
    <col min="9" max="9" width="12.57421875" style="3" hidden="1" customWidth="1"/>
    <col min="10" max="11" width="9.140625" style="1" hidden="1" customWidth="1"/>
    <col min="12" max="16384" width="9.140625" style="1" customWidth="1"/>
  </cols>
  <sheetData>
    <row r="1" spans="1:11" ht="46.5" customHeight="1" thickBot="1">
      <c r="A1" s="13" t="s">
        <v>93</v>
      </c>
      <c r="B1" s="14" t="s">
        <v>0</v>
      </c>
      <c r="C1" s="14" t="s">
        <v>1</v>
      </c>
      <c r="D1" s="14" t="s">
        <v>95</v>
      </c>
      <c r="E1" s="14" t="s">
        <v>96</v>
      </c>
      <c r="F1" s="14" t="s">
        <v>11</v>
      </c>
      <c r="G1" s="19" t="s">
        <v>2</v>
      </c>
      <c r="H1" s="33" t="s">
        <v>3</v>
      </c>
      <c r="I1" s="53" t="s">
        <v>133</v>
      </c>
      <c r="J1" s="15" t="str">
        <f>'[1]АКМ'!J1</f>
        <v>курс</v>
      </c>
      <c r="K1" s="15">
        <v>26.5</v>
      </c>
    </row>
    <row r="2" spans="1:9" ht="57.75" customHeight="1" thickBot="1">
      <c r="A2" s="133" t="s">
        <v>8</v>
      </c>
      <c r="B2" s="134"/>
      <c r="C2" s="134"/>
      <c r="D2" s="134"/>
      <c r="E2" s="134"/>
      <c r="F2" s="134"/>
      <c r="G2" s="134"/>
      <c r="H2" s="135"/>
      <c r="I2" s="44"/>
    </row>
    <row r="3" spans="1:9" ht="79.5" customHeight="1" thickBot="1">
      <c r="A3" s="136" t="s">
        <v>110</v>
      </c>
      <c r="B3" s="90" t="s">
        <v>9</v>
      </c>
      <c r="C3" s="91">
        <v>7.25</v>
      </c>
      <c r="D3" s="138">
        <v>3</v>
      </c>
      <c r="E3" s="138" t="s">
        <v>97</v>
      </c>
      <c r="F3" s="138" t="s">
        <v>12</v>
      </c>
      <c r="G3" s="92">
        <f>I3*$K$1</f>
        <v>363.04999999999995</v>
      </c>
      <c r="H3" s="93">
        <f>G3*7.25</f>
        <v>2632.1124999999997</v>
      </c>
      <c r="I3" s="74">
        <f>'[1]АКМ'!I3</f>
        <v>13.7</v>
      </c>
    </row>
    <row r="4" spans="1:9" ht="79.5" customHeight="1" thickBot="1">
      <c r="A4" s="137"/>
      <c r="B4" s="23" t="s">
        <v>119</v>
      </c>
      <c r="C4" s="23">
        <v>7.625</v>
      </c>
      <c r="D4" s="139"/>
      <c r="E4" s="139"/>
      <c r="F4" s="139"/>
      <c r="G4" s="2">
        <f>I4*$K$1</f>
        <v>363.04999999999995</v>
      </c>
      <c r="H4" s="87">
        <f>G4*7.625</f>
        <v>2768.2562499999995</v>
      </c>
      <c r="I4" s="75">
        <f>'[1]АКМ'!I4</f>
        <v>13.7</v>
      </c>
    </row>
    <row r="5" spans="1:9" ht="30.75" customHeight="1" thickBot="1">
      <c r="A5" s="88" t="s">
        <v>16</v>
      </c>
      <c r="B5" s="23" t="s">
        <v>17</v>
      </c>
      <c r="C5" s="23">
        <v>7.076</v>
      </c>
      <c r="D5" s="139"/>
      <c r="E5" s="139"/>
      <c r="F5" s="139"/>
      <c r="G5" s="2">
        <f>I5*$K$1</f>
        <v>437.25</v>
      </c>
      <c r="H5" s="87">
        <f>G5*7.076</f>
        <v>3093.9809999999998</v>
      </c>
      <c r="I5" s="75">
        <v>16.5</v>
      </c>
    </row>
    <row r="6" spans="1:9" ht="31.5" customHeight="1">
      <c r="A6" s="129" t="s">
        <v>13</v>
      </c>
      <c r="B6" s="80" t="s">
        <v>14</v>
      </c>
      <c r="C6" s="80">
        <v>8.7</v>
      </c>
      <c r="D6" s="139"/>
      <c r="E6" s="139"/>
      <c r="F6" s="139"/>
      <c r="G6" s="89">
        <f>I6*$K$1</f>
        <v>376.29999999999995</v>
      </c>
      <c r="H6" s="87">
        <f>G6*8.7</f>
        <v>3273.8099999999995</v>
      </c>
      <c r="I6" s="131">
        <f>'[1]АКМ'!I5</f>
        <v>14.2</v>
      </c>
    </row>
    <row r="7" spans="1:9" ht="31.5" customHeight="1" thickBot="1">
      <c r="A7" s="130"/>
      <c r="B7" s="24" t="s">
        <v>120</v>
      </c>
      <c r="C7" s="24">
        <v>9.15</v>
      </c>
      <c r="D7" s="140"/>
      <c r="E7" s="140"/>
      <c r="F7" s="140"/>
      <c r="G7" s="11">
        <f>I6*$K$1</f>
        <v>376.29999999999995</v>
      </c>
      <c r="H7" s="94">
        <f>G7*9.15</f>
        <v>3443.1449999999995</v>
      </c>
      <c r="I7" s="132"/>
    </row>
    <row r="8" spans="1:9" ht="57.75" customHeight="1" thickBot="1">
      <c r="A8" s="125" t="s">
        <v>15</v>
      </c>
      <c r="B8" s="126"/>
      <c r="C8" s="126"/>
      <c r="D8" s="126"/>
      <c r="E8" s="126"/>
      <c r="F8" s="126"/>
      <c r="G8" s="126"/>
      <c r="H8" s="127"/>
      <c r="I8" s="73"/>
    </row>
    <row r="9" spans="1:9" ht="51.75" customHeight="1" thickBot="1">
      <c r="A9" s="95" t="s">
        <v>141</v>
      </c>
      <c r="B9" s="96" t="s">
        <v>9</v>
      </c>
      <c r="C9" s="96">
        <v>7.25</v>
      </c>
      <c r="D9" s="96">
        <v>3</v>
      </c>
      <c r="E9" s="96" t="s">
        <v>97</v>
      </c>
      <c r="F9" s="96" t="s">
        <v>12</v>
      </c>
      <c r="G9" s="2">
        <f>I9*$K$1</f>
        <v>363.04999999999995</v>
      </c>
      <c r="H9" s="97">
        <f>G9*7.25</f>
        <v>2632.1124999999997</v>
      </c>
      <c r="I9" s="75">
        <v>13.7</v>
      </c>
    </row>
    <row r="10" spans="1:9" ht="36" customHeight="1">
      <c r="A10" s="32" t="s">
        <v>20</v>
      </c>
      <c r="B10" s="128" t="s">
        <v>19</v>
      </c>
      <c r="C10" s="128">
        <v>4.88</v>
      </c>
      <c r="D10" s="128">
        <v>3</v>
      </c>
      <c r="E10" s="128" t="s">
        <v>98</v>
      </c>
      <c r="F10" s="128" t="s">
        <v>22</v>
      </c>
      <c r="G10" s="2">
        <f>I10*$K$1</f>
        <v>715.5</v>
      </c>
      <c r="H10" s="98">
        <f>G10*4.88</f>
        <v>3491.64</v>
      </c>
      <c r="I10" s="54">
        <v>27</v>
      </c>
    </row>
    <row r="11" spans="1:9" ht="36" customHeight="1">
      <c r="A11" s="32" t="s">
        <v>18</v>
      </c>
      <c r="B11" s="128"/>
      <c r="C11" s="128"/>
      <c r="D11" s="128"/>
      <c r="E11" s="128"/>
      <c r="F11" s="128"/>
      <c r="G11" s="2">
        <f>I11*$K$1</f>
        <v>795</v>
      </c>
      <c r="H11" s="98">
        <f>G11*4.88</f>
        <v>3879.6</v>
      </c>
      <c r="I11" s="54">
        <v>30</v>
      </c>
    </row>
    <row r="12" spans="1:9" ht="51.75" customHeight="1" thickBot="1">
      <c r="A12" s="34" t="s">
        <v>21</v>
      </c>
      <c r="B12" s="12" t="s">
        <v>19</v>
      </c>
      <c r="C12" s="12">
        <v>4.88</v>
      </c>
      <c r="D12" s="12">
        <v>2</v>
      </c>
      <c r="E12" s="12" t="s">
        <v>99</v>
      </c>
      <c r="F12" s="12" t="s">
        <v>22</v>
      </c>
      <c r="G12" s="11">
        <f>I12*$K$1</f>
        <v>249.10000000000002</v>
      </c>
      <c r="H12" s="99">
        <f>G12*4.88</f>
        <v>1215.6080000000002</v>
      </c>
      <c r="I12" s="51">
        <f>'[1]АКМ'!I11</f>
        <v>9.4</v>
      </c>
    </row>
    <row r="13" spans="1:9" ht="15">
      <c r="A13" s="39"/>
      <c r="B13" s="41"/>
      <c r="C13" s="39"/>
      <c r="D13" s="41"/>
      <c r="E13" s="41"/>
      <c r="F13" s="39"/>
      <c r="G13" s="41"/>
      <c r="H13" s="39"/>
      <c r="I13" s="41"/>
    </row>
    <row r="14" spans="1:9" ht="15">
      <c r="A14" s="42" t="s">
        <v>23</v>
      </c>
      <c r="B14" s="36"/>
      <c r="C14" s="35"/>
      <c r="D14" s="36"/>
      <c r="E14" s="36"/>
      <c r="F14" s="35"/>
      <c r="G14" s="36"/>
      <c r="H14" s="35"/>
      <c r="I14" s="36"/>
    </row>
    <row r="15" spans="1:9" ht="15">
      <c r="A15" s="37" t="s">
        <v>142</v>
      </c>
      <c r="B15" s="36"/>
      <c r="C15" s="37"/>
      <c r="D15" s="36"/>
      <c r="E15" s="36"/>
      <c r="F15" s="37"/>
      <c r="G15" s="36"/>
      <c r="H15" s="37"/>
      <c r="I15" s="36"/>
    </row>
    <row r="16" spans="1:9" ht="15">
      <c r="A16" s="37" t="s">
        <v>24</v>
      </c>
      <c r="B16" s="36"/>
      <c r="C16" s="37"/>
      <c r="D16" s="36"/>
      <c r="E16" s="36"/>
      <c r="F16" s="37"/>
      <c r="G16" s="36"/>
      <c r="H16" s="37"/>
      <c r="I16" s="36"/>
    </row>
    <row r="17" spans="1:9" ht="15">
      <c r="A17" s="37"/>
      <c r="B17" s="36"/>
      <c r="C17" s="37"/>
      <c r="D17" s="36"/>
      <c r="E17" s="36"/>
      <c r="F17" s="37"/>
      <c r="G17" s="36"/>
      <c r="H17" s="37"/>
      <c r="I17" s="36"/>
    </row>
    <row r="18" spans="1:9" ht="15">
      <c r="A18" s="40" t="s">
        <v>25</v>
      </c>
      <c r="B18" s="38"/>
      <c r="C18" s="40"/>
      <c r="D18" s="38"/>
      <c r="E18" s="38"/>
      <c r="F18" s="40"/>
      <c r="G18" s="38"/>
      <c r="H18" s="40"/>
      <c r="I18" s="38"/>
    </row>
    <row r="19" spans="1:9" ht="15">
      <c r="A19" s="40" t="s">
        <v>26</v>
      </c>
      <c r="B19" s="38"/>
      <c r="C19" s="40"/>
      <c r="D19" s="38"/>
      <c r="E19" s="38"/>
      <c r="F19" s="40"/>
      <c r="G19" s="38"/>
      <c r="H19" s="40"/>
      <c r="I19" s="38"/>
    </row>
    <row r="20" spans="1:9" ht="15">
      <c r="A20" s="40" t="s">
        <v>27</v>
      </c>
      <c r="B20" s="38"/>
      <c r="C20" s="40"/>
      <c r="D20" s="38"/>
      <c r="E20" s="38"/>
      <c r="F20" s="40"/>
      <c r="G20" s="38"/>
      <c r="H20" s="40"/>
      <c r="I20" s="38"/>
    </row>
    <row r="21" spans="1:9" ht="15">
      <c r="A21" s="40" t="s">
        <v>28</v>
      </c>
      <c r="B21" s="38"/>
      <c r="C21" s="40"/>
      <c r="D21" s="38"/>
      <c r="E21" s="38"/>
      <c r="F21" s="40"/>
      <c r="G21" s="38"/>
      <c r="H21" s="40"/>
      <c r="I21" s="38"/>
    </row>
    <row r="22" spans="1:9" ht="15">
      <c r="A22" s="39" t="s">
        <v>29</v>
      </c>
      <c r="B22" s="41"/>
      <c r="C22" s="39"/>
      <c r="D22" s="41"/>
      <c r="E22" s="41"/>
      <c r="F22" s="39"/>
      <c r="G22" s="41"/>
      <c r="H22" s="39"/>
      <c r="I22" s="41"/>
    </row>
    <row r="23" spans="1:9" ht="15">
      <c r="A23" s="39"/>
      <c r="B23" s="41"/>
      <c r="C23" s="39"/>
      <c r="D23" s="41"/>
      <c r="E23" s="41"/>
      <c r="F23" s="39"/>
      <c r="G23" s="41"/>
      <c r="H23" s="39"/>
      <c r="I23" s="41"/>
    </row>
  </sheetData>
  <sheetProtection/>
  <mergeCells count="13">
    <mergeCell ref="A6:A7"/>
    <mergeCell ref="I6:I7"/>
    <mergeCell ref="A2:H2"/>
    <mergeCell ref="A3:A4"/>
    <mergeCell ref="D3:D7"/>
    <mergeCell ref="E3:E7"/>
    <mergeCell ref="F3:F7"/>
    <mergeCell ref="A8:H8"/>
    <mergeCell ref="E10:E11"/>
    <mergeCell ref="B10:B11"/>
    <mergeCell ref="C10:C11"/>
    <mergeCell ref="D10:D11"/>
    <mergeCell ref="F10:F11"/>
  </mergeCells>
  <printOptions/>
  <pageMargins left="0.7" right="0.7" top="0.53" bottom="0.75" header="0.3" footer="0.3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0"/>
  <sheetViews>
    <sheetView zoomScale="90" zoomScaleNormal="90" workbookViewId="0" topLeftCell="A1">
      <selection activeCell="M8" sqref="M8"/>
    </sheetView>
  </sheetViews>
  <sheetFormatPr defaultColWidth="9.140625" defaultRowHeight="15"/>
  <cols>
    <col min="1" max="1" width="30.421875" style="21" customWidth="1"/>
    <col min="2" max="2" width="17.28125" style="21" customWidth="1"/>
    <col min="3" max="3" width="16.57421875" style="21" customWidth="1"/>
    <col min="4" max="5" width="16.7109375" style="21" customWidth="1"/>
    <col min="6" max="6" width="11.8515625" style="21" customWidth="1"/>
    <col min="7" max="8" width="15.140625" style="21" customWidth="1"/>
    <col min="9" max="10" width="12.57421875" style="3" customWidth="1"/>
    <col min="11" max="11" width="12.57421875" style="3" hidden="1" customWidth="1"/>
    <col min="12" max="16384" width="9.140625" style="21" customWidth="1"/>
  </cols>
  <sheetData>
    <row r="1" spans="1:13" ht="46.5" customHeight="1" thickBot="1">
      <c r="A1" s="13" t="s">
        <v>93</v>
      </c>
      <c r="B1" s="14" t="s">
        <v>83</v>
      </c>
      <c r="C1" s="14" t="s">
        <v>0</v>
      </c>
      <c r="D1" s="14" t="s">
        <v>95</v>
      </c>
      <c r="E1" s="14" t="s">
        <v>96</v>
      </c>
      <c r="F1" s="14" t="s">
        <v>11</v>
      </c>
      <c r="G1" s="14" t="s">
        <v>84</v>
      </c>
      <c r="H1" s="14" t="s">
        <v>85</v>
      </c>
      <c r="I1" s="19" t="s">
        <v>2</v>
      </c>
      <c r="J1" s="33" t="s">
        <v>3</v>
      </c>
      <c r="K1" s="67" t="str">
        <f>'[1]АКМ_распродажа'!K1</f>
        <v>Цена, у.е./м2</v>
      </c>
      <c r="L1" s="15"/>
      <c r="M1" s="15"/>
    </row>
    <row r="2" spans="1:11" ht="57.75" customHeight="1">
      <c r="A2" s="141" t="s">
        <v>8</v>
      </c>
      <c r="B2" s="142"/>
      <c r="C2" s="142"/>
      <c r="D2" s="142"/>
      <c r="E2" s="142"/>
      <c r="F2" s="142"/>
      <c r="G2" s="142"/>
      <c r="H2" s="142"/>
      <c r="I2" s="142"/>
      <c r="J2" s="143"/>
      <c r="K2" s="68"/>
    </row>
    <row r="3" spans="1:11" ht="45.75" customHeight="1">
      <c r="A3" s="28" t="s">
        <v>90</v>
      </c>
      <c r="B3" s="23"/>
      <c r="C3" s="23" t="s">
        <v>87</v>
      </c>
      <c r="D3" s="23">
        <v>4</v>
      </c>
      <c r="E3" s="23" t="s">
        <v>98</v>
      </c>
      <c r="F3" s="23" t="s">
        <v>88</v>
      </c>
      <c r="G3" s="23">
        <v>10</v>
      </c>
      <c r="H3" s="23">
        <v>2</v>
      </c>
      <c r="I3" s="2">
        <f>K3*АКМ!$K$1</f>
        <v>397.5</v>
      </c>
      <c r="J3" s="55">
        <f>I3*1.25*4</f>
        <v>1987.5</v>
      </c>
      <c r="K3" s="69">
        <f>'[1]АКМ_распродажа'!K4</f>
        <v>15</v>
      </c>
    </row>
    <row r="4" spans="1:11" ht="45.75" customHeight="1" thickBot="1">
      <c r="A4" s="29" t="s">
        <v>91</v>
      </c>
      <c r="B4" s="24"/>
      <c r="C4" s="23" t="s">
        <v>87</v>
      </c>
      <c r="D4" s="23">
        <v>4</v>
      </c>
      <c r="E4" s="23" t="s">
        <v>98</v>
      </c>
      <c r="F4" s="23" t="s">
        <v>88</v>
      </c>
      <c r="G4" s="24">
        <v>10</v>
      </c>
      <c r="H4" s="24">
        <v>2</v>
      </c>
      <c r="I4" s="2">
        <f>K4*АКМ!$K$1</f>
        <v>397.5</v>
      </c>
      <c r="J4" s="55">
        <f>I4*1.25*4</f>
        <v>1987.5</v>
      </c>
      <c r="K4" s="70">
        <f>'[1]АКМ_распродажа'!K5</f>
        <v>15</v>
      </c>
    </row>
    <row r="5" spans="1:11" ht="57.75" customHeight="1">
      <c r="A5" s="141" t="s">
        <v>15</v>
      </c>
      <c r="B5" s="142"/>
      <c r="C5" s="142"/>
      <c r="D5" s="142"/>
      <c r="E5" s="142"/>
      <c r="F5" s="142"/>
      <c r="G5" s="142"/>
      <c r="H5" s="142"/>
      <c r="I5" s="142"/>
      <c r="J5" s="143"/>
      <c r="K5" s="68"/>
    </row>
    <row r="6" spans="1:11" ht="51.75" customHeight="1">
      <c r="A6" s="28" t="s">
        <v>86</v>
      </c>
      <c r="B6" s="23"/>
      <c r="C6" s="23" t="s">
        <v>87</v>
      </c>
      <c r="D6" s="23">
        <v>4</v>
      </c>
      <c r="E6" s="23" t="s">
        <v>98</v>
      </c>
      <c r="F6" s="23" t="s">
        <v>88</v>
      </c>
      <c r="G6" s="23">
        <v>35</v>
      </c>
      <c r="H6" s="23">
        <v>7</v>
      </c>
      <c r="I6" s="2">
        <f>K6*АКМ!$K$1</f>
        <v>238.5</v>
      </c>
      <c r="J6" s="55">
        <f>I6*1.25*4</f>
        <v>1192.5</v>
      </c>
      <c r="K6" s="69">
        <f>'[1]АКМ_распродажа'!K8</f>
        <v>9</v>
      </c>
    </row>
    <row r="7" spans="1:11" ht="45" customHeight="1">
      <c r="A7" s="28" t="s">
        <v>89</v>
      </c>
      <c r="B7" s="43"/>
      <c r="C7" s="23" t="s">
        <v>87</v>
      </c>
      <c r="D7" s="23">
        <v>4</v>
      </c>
      <c r="E7" s="23" t="s">
        <v>98</v>
      </c>
      <c r="F7" s="23" t="s">
        <v>88</v>
      </c>
      <c r="G7" s="23">
        <v>10</v>
      </c>
      <c r="H7" s="23">
        <v>2</v>
      </c>
      <c r="I7" s="2">
        <f>K7*АКМ!$K$1</f>
        <v>318</v>
      </c>
      <c r="J7" s="55">
        <f>I7*1.25*4</f>
        <v>1590</v>
      </c>
      <c r="K7" s="69">
        <f>'[1]АКМ_распродажа'!K9</f>
        <v>12</v>
      </c>
    </row>
    <row r="8" spans="1:11" ht="48.75" customHeight="1">
      <c r="A8" s="28" t="s">
        <v>86</v>
      </c>
      <c r="B8" s="43"/>
      <c r="C8" s="23" t="s">
        <v>87</v>
      </c>
      <c r="D8" s="23">
        <v>3</v>
      </c>
      <c r="E8" s="23" t="s">
        <v>97</v>
      </c>
      <c r="F8" s="23" t="s">
        <v>88</v>
      </c>
      <c r="G8" s="23">
        <v>20</v>
      </c>
      <c r="H8" s="23">
        <v>4</v>
      </c>
      <c r="I8" s="2">
        <f>K8*АКМ!$K$1</f>
        <v>212</v>
      </c>
      <c r="J8" s="55">
        <f>I8*1.25*4</f>
        <v>1060</v>
      </c>
      <c r="K8" s="69">
        <f>'[1]АКМ_распродажа'!K10</f>
        <v>8</v>
      </c>
    </row>
    <row r="9" spans="1:11" ht="45" customHeight="1" thickBot="1">
      <c r="A9" s="29" t="s">
        <v>103</v>
      </c>
      <c r="B9" s="66"/>
      <c r="C9" s="24" t="s">
        <v>9</v>
      </c>
      <c r="D9" s="24">
        <v>3</v>
      </c>
      <c r="E9" s="24" t="s">
        <v>97</v>
      </c>
      <c r="F9" s="24" t="s">
        <v>88</v>
      </c>
      <c r="G9" s="24">
        <v>7.25</v>
      </c>
      <c r="H9" s="24">
        <v>1</v>
      </c>
      <c r="I9" s="2">
        <f>K9*АКМ!$K$1</f>
        <v>371</v>
      </c>
      <c r="J9" s="56">
        <f>I9*1.25*4</f>
        <v>1855</v>
      </c>
      <c r="K9" s="70">
        <f>'[1]АКМ_распродажа'!K12</f>
        <v>14</v>
      </c>
    </row>
    <row r="10" spans="1:11" ht="15">
      <c r="A10" s="39"/>
      <c r="B10" s="41"/>
      <c r="C10" s="41"/>
      <c r="D10" s="41"/>
      <c r="E10" s="41"/>
      <c r="F10" s="39"/>
      <c r="G10" s="39"/>
      <c r="H10" s="39"/>
      <c r="I10" s="41"/>
      <c r="J10" s="39"/>
      <c r="K10" s="41"/>
    </row>
  </sheetData>
  <sheetProtection/>
  <mergeCells count="2">
    <mergeCell ref="A2:J2"/>
    <mergeCell ref="A5:J5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zoomScale="90" zoomScaleNormal="90" workbookViewId="0" topLeftCell="A1">
      <selection activeCell="F5" sqref="F5"/>
    </sheetView>
  </sheetViews>
  <sheetFormatPr defaultColWidth="9.140625" defaultRowHeight="15"/>
  <cols>
    <col min="1" max="1" width="10.7109375" style="21" customWidth="1"/>
    <col min="2" max="2" width="32.8515625" style="21" customWidth="1"/>
    <col min="3" max="4" width="14.140625" style="21" customWidth="1"/>
    <col min="5" max="5" width="14.57421875" style="21" customWidth="1"/>
    <col min="6" max="6" width="16.421875" style="3" customWidth="1"/>
    <col min="7" max="7" width="16.421875" style="3" hidden="1" customWidth="1"/>
    <col min="8" max="16384" width="9.140625" style="21" customWidth="1"/>
  </cols>
  <sheetData>
    <row r="1" spans="1:7" ht="46.5" customHeight="1" thickBot="1">
      <c r="A1" s="82" t="s">
        <v>4</v>
      </c>
      <c r="B1" s="76" t="s">
        <v>5</v>
      </c>
      <c r="C1" s="14" t="s">
        <v>10</v>
      </c>
      <c r="D1" s="101" t="s">
        <v>32</v>
      </c>
      <c r="E1" s="100"/>
      <c r="F1" s="33" t="s">
        <v>35</v>
      </c>
      <c r="G1" s="53" t="str">
        <f>'[1]Подвесной потолок'!F1</f>
        <v>Цена, у.е./шт</v>
      </c>
    </row>
    <row r="2" spans="1:7" ht="33.75" customHeight="1">
      <c r="A2" s="83"/>
      <c r="B2" s="142" t="s">
        <v>31</v>
      </c>
      <c r="C2" s="142"/>
      <c r="D2" s="142"/>
      <c r="E2" s="142"/>
      <c r="F2" s="143"/>
      <c r="G2" s="44"/>
    </row>
    <row r="3" spans="1:7" ht="22.5" customHeight="1">
      <c r="A3" s="83"/>
      <c r="B3" s="79" t="s">
        <v>33</v>
      </c>
      <c r="C3" s="116">
        <v>7</v>
      </c>
      <c r="D3" s="118" t="s">
        <v>122</v>
      </c>
      <c r="E3" s="119"/>
      <c r="F3" s="25">
        <f>G3*АКМ!$K$1</f>
        <v>30.474999999999998</v>
      </c>
      <c r="G3" s="54">
        <v>1.15</v>
      </c>
    </row>
    <row r="4" spans="1:7" ht="22.5" customHeight="1">
      <c r="A4" s="83"/>
      <c r="B4" s="79" t="s">
        <v>34</v>
      </c>
      <c r="C4" s="117"/>
      <c r="D4" s="120"/>
      <c r="E4" s="121"/>
      <c r="F4" s="25">
        <f>G4*АКМ!$K$1</f>
        <v>9.274999999999999</v>
      </c>
      <c r="G4" s="54">
        <v>0.35</v>
      </c>
    </row>
    <row r="5" spans="1:7" ht="22.5" customHeight="1">
      <c r="A5" s="83"/>
      <c r="B5" s="79" t="s">
        <v>112</v>
      </c>
      <c r="C5" s="124">
        <v>12</v>
      </c>
      <c r="D5" s="120"/>
      <c r="E5" s="121"/>
      <c r="F5" s="25">
        <v>33.125</v>
      </c>
      <c r="G5" s="54">
        <v>1.35</v>
      </c>
    </row>
    <row r="6" spans="1:7" ht="22.5" customHeight="1">
      <c r="A6" s="84" t="s">
        <v>124</v>
      </c>
      <c r="B6" s="85" t="s">
        <v>134</v>
      </c>
      <c r="C6" s="139"/>
      <c r="D6" s="120"/>
      <c r="E6" s="121"/>
      <c r="F6" s="25">
        <f>G6*АКМ!$K$1</f>
        <v>39.75</v>
      </c>
      <c r="G6" s="54">
        <v>1.5</v>
      </c>
    </row>
    <row r="7" spans="1:7" ht="22.5" customHeight="1">
      <c r="A7" s="84" t="s">
        <v>125</v>
      </c>
      <c r="B7" s="85" t="s">
        <v>135</v>
      </c>
      <c r="C7" s="139"/>
      <c r="D7" s="120"/>
      <c r="E7" s="121"/>
      <c r="F7" s="25">
        <f>G7*АКМ!$K$1</f>
        <v>42.93</v>
      </c>
      <c r="G7" s="54">
        <v>1.62</v>
      </c>
    </row>
    <row r="8" spans="1:7" ht="22.5" customHeight="1">
      <c r="A8" s="84" t="s">
        <v>126</v>
      </c>
      <c r="B8" s="85" t="s">
        <v>136</v>
      </c>
      <c r="C8" s="139"/>
      <c r="D8" s="122"/>
      <c r="E8" s="123"/>
      <c r="F8" s="25">
        <f>G8*АКМ!$K$1</f>
        <v>40.545</v>
      </c>
      <c r="G8" s="54">
        <v>1.53</v>
      </c>
    </row>
    <row r="9" spans="1:7" ht="22.5" customHeight="1">
      <c r="A9" s="84" t="s">
        <v>127</v>
      </c>
      <c r="B9" s="85" t="s">
        <v>136</v>
      </c>
      <c r="C9" s="139"/>
      <c r="D9" s="103" t="s">
        <v>123</v>
      </c>
      <c r="E9" s="104"/>
      <c r="F9" s="25">
        <f>G9*АКМ!$K$1</f>
        <v>81.09</v>
      </c>
      <c r="G9" s="69">
        <v>3.06</v>
      </c>
    </row>
    <row r="10" spans="1:7" ht="22.5" customHeight="1">
      <c r="A10" s="84" t="s">
        <v>128</v>
      </c>
      <c r="B10" s="85" t="s">
        <v>137</v>
      </c>
      <c r="C10" s="23">
        <v>13</v>
      </c>
      <c r="D10" s="105" t="s">
        <v>122</v>
      </c>
      <c r="E10" s="119"/>
      <c r="F10" s="25">
        <f>G10*АКМ!$K$1</f>
        <v>79.5</v>
      </c>
      <c r="G10" s="69">
        <v>3</v>
      </c>
    </row>
    <row r="11" spans="1:7" ht="22.5" customHeight="1">
      <c r="A11" s="84" t="s">
        <v>129</v>
      </c>
      <c r="B11" s="85" t="s">
        <v>138</v>
      </c>
      <c r="C11" s="124">
        <v>14</v>
      </c>
      <c r="D11" s="106"/>
      <c r="E11" s="121"/>
      <c r="F11" s="25">
        <f>G11*АКМ!$K$1</f>
        <v>68.9</v>
      </c>
      <c r="G11" s="69">
        <v>2.6</v>
      </c>
    </row>
    <row r="12" spans="1:7" ht="22.5" customHeight="1">
      <c r="A12" s="84" t="s">
        <v>130</v>
      </c>
      <c r="B12" s="85" t="s">
        <v>139</v>
      </c>
      <c r="C12" s="123"/>
      <c r="D12" s="106"/>
      <c r="E12" s="121"/>
      <c r="F12" s="25">
        <f>G12*АКМ!$K$1</f>
        <v>76.85</v>
      </c>
      <c r="G12" s="69">
        <v>2.9</v>
      </c>
    </row>
    <row r="13" spans="1:7" ht="22.5" customHeight="1" thickBot="1">
      <c r="A13" s="84" t="s">
        <v>131</v>
      </c>
      <c r="B13" s="85" t="s">
        <v>140</v>
      </c>
      <c r="C13" s="78">
        <v>15</v>
      </c>
      <c r="D13" s="107"/>
      <c r="E13" s="108"/>
      <c r="F13" s="25">
        <f>G13*АКМ!$K$1</f>
        <v>74.19999999999999</v>
      </c>
      <c r="G13" s="81">
        <v>2.8</v>
      </c>
    </row>
    <row r="14" spans="1:7" ht="46.5" customHeight="1" thickBot="1">
      <c r="A14" s="82" t="s">
        <v>4</v>
      </c>
      <c r="B14" s="110" t="s">
        <v>5</v>
      </c>
      <c r="C14" s="111"/>
      <c r="D14" s="14" t="s">
        <v>32</v>
      </c>
      <c r="E14" s="19" t="s">
        <v>6</v>
      </c>
      <c r="F14" s="86" t="s">
        <v>35</v>
      </c>
      <c r="G14" s="77" t="str">
        <f>'[1]Подвесной потолок'!F11</f>
        <v>Цена, у.е./шт</v>
      </c>
    </row>
    <row r="15" spans="1:7" ht="33.75" customHeight="1">
      <c r="A15" s="83"/>
      <c r="B15" s="142" t="s">
        <v>111</v>
      </c>
      <c r="C15" s="142"/>
      <c r="D15" s="142"/>
      <c r="E15" s="142"/>
      <c r="F15" s="143"/>
      <c r="G15" s="44"/>
    </row>
    <row r="16" spans="1:7" ht="22.5" customHeight="1">
      <c r="A16" s="83"/>
      <c r="B16" s="144" t="s">
        <v>36</v>
      </c>
      <c r="C16" s="145"/>
      <c r="D16" s="23" t="s">
        <v>37</v>
      </c>
      <c r="E16" s="23">
        <v>3.6</v>
      </c>
      <c r="F16" s="25">
        <f>G16*АКМ!$K$1</f>
        <v>38.425</v>
      </c>
      <c r="G16" s="54">
        <v>1.45</v>
      </c>
    </row>
    <row r="17" spans="1:7" ht="22.5" customHeight="1">
      <c r="A17" s="83"/>
      <c r="B17" s="112" t="s">
        <v>38</v>
      </c>
      <c r="C17" s="113"/>
      <c r="D17" s="23" t="s">
        <v>39</v>
      </c>
      <c r="E17" s="23">
        <v>0.6</v>
      </c>
      <c r="F17" s="25">
        <f>G17*АКМ!$K$1</f>
        <v>5.5649999999999995</v>
      </c>
      <c r="G17" s="54">
        <v>0.21</v>
      </c>
    </row>
    <row r="18" spans="1:7" ht="22.5" customHeight="1">
      <c r="A18" s="83"/>
      <c r="B18" s="144" t="s">
        <v>38</v>
      </c>
      <c r="C18" s="145"/>
      <c r="D18" s="23" t="s">
        <v>39</v>
      </c>
      <c r="E18" s="23">
        <v>1.2</v>
      </c>
      <c r="F18" s="25">
        <f>G18*АКМ!$K$1</f>
        <v>11.129999999999999</v>
      </c>
      <c r="G18" s="54">
        <v>0.42</v>
      </c>
    </row>
    <row r="19" spans="1:7" ht="33.75" customHeight="1">
      <c r="A19" s="83"/>
      <c r="B19" s="109" t="s">
        <v>132</v>
      </c>
      <c r="C19" s="109"/>
      <c r="D19" s="109"/>
      <c r="E19" s="109"/>
      <c r="F19" s="102"/>
      <c r="G19" s="57"/>
    </row>
    <row r="20" spans="1:7" ht="22.5" customHeight="1">
      <c r="A20" s="83"/>
      <c r="B20" s="144" t="s">
        <v>36</v>
      </c>
      <c r="C20" s="145"/>
      <c r="D20" s="23" t="s">
        <v>37</v>
      </c>
      <c r="E20" s="23">
        <v>3.6</v>
      </c>
      <c r="F20" s="25">
        <f>G20*АКМ!$K$1</f>
        <v>41.075</v>
      </c>
      <c r="G20" s="54">
        <v>1.55</v>
      </c>
    </row>
    <row r="21" spans="1:7" ht="22.5" customHeight="1">
      <c r="A21" s="83"/>
      <c r="B21" s="112" t="s">
        <v>38</v>
      </c>
      <c r="C21" s="113"/>
      <c r="D21" s="23" t="s">
        <v>39</v>
      </c>
      <c r="E21" s="23">
        <v>0.6</v>
      </c>
      <c r="F21" s="25">
        <f>G21*АКМ!$K$1</f>
        <v>6.095000000000001</v>
      </c>
      <c r="G21" s="54">
        <v>0.23</v>
      </c>
    </row>
    <row r="22" spans="1:7" ht="22.5" customHeight="1">
      <c r="A22" s="83"/>
      <c r="B22" s="144" t="s">
        <v>38</v>
      </c>
      <c r="C22" s="145"/>
      <c r="D22" s="23" t="s">
        <v>39</v>
      </c>
      <c r="E22" s="23">
        <v>1.2</v>
      </c>
      <c r="F22" s="25">
        <f>G22*АКМ!$K$1</f>
        <v>12.190000000000001</v>
      </c>
      <c r="G22" s="54">
        <v>0.46</v>
      </c>
    </row>
    <row r="23" spans="1:7" ht="22.5" customHeight="1" thickBot="1">
      <c r="A23" s="83"/>
      <c r="B23" s="144" t="s">
        <v>40</v>
      </c>
      <c r="C23" s="145"/>
      <c r="D23" s="24" t="s">
        <v>41</v>
      </c>
      <c r="E23" s="24">
        <v>3</v>
      </c>
      <c r="F23" s="25">
        <f>G23*АКМ!$K$1</f>
        <v>19.61</v>
      </c>
      <c r="G23" s="51">
        <v>0.74</v>
      </c>
    </row>
    <row r="24" spans="1:7" ht="33.75" customHeight="1">
      <c r="A24" s="83"/>
      <c r="B24" s="109" t="s">
        <v>113</v>
      </c>
      <c r="C24" s="109"/>
      <c r="D24" s="109"/>
      <c r="E24" s="109"/>
      <c r="F24" s="57"/>
      <c r="G24" s="21"/>
    </row>
    <row r="25" spans="1:7" ht="22.5" customHeight="1">
      <c r="A25" s="83"/>
      <c r="B25" s="144" t="s">
        <v>114</v>
      </c>
      <c r="C25" s="145"/>
      <c r="D25" s="23" t="s">
        <v>115</v>
      </c>
      <c r="E25" s="23">
        <v>0.6</v>
      </c>
      <c r="F25" s="25">
        <f>G25*АКМ!$K$1</f>
        <v>5.83</v>
      </c>
      <c r="G25" s="54">
        <v>0.22</v>
      </c>
    </row>
    <row r="26" spans="1:7" ht="22.5" customHeight="1">
      <c r="A26" s="83"/>
      <c r="B26" s="112" t="s">
        <v>116</v>
      </c>
      <c r="C26" s="113"/>
      <c r="D26" s="23" t="s">
        <v>115</v>
      </c>
      <c r="E26" s="23">
        <v>1.2</v>
      </c>
      <c r="F26" s="25">
        <f>G26*АКМ!$K$1</f>
        <v>11.66</v>
      </c>
      <c r="G26" s="54">
        <v>0.44</v>
      </c>
    </row>
    <row r="27" spans="1:7" ht="22.5" customHeight="1" thickBot="1">
      <c r="A27" s="83"/>
      <c r="B27" s="144" t="s">
        <v>117</v>
      </c>
      <c r="C27" s="145"/>
      <c r="D27" s="23" t="s">
        <v>118</v>
      </c>
      <c r="E27" s="23">
        <v>3.6</v>
      </c>
      <c r="F27" s="25">
        <f>G27*АКМ!$K$1</f>
        <v>37.099999999999994</v>
      </c>
      <c r="G27" s="54">
        <v>1.4</v>
      </c>
    </row>
    <row r="28" spans="1:7" ht="46.5" customHeight="1" thickBot="1">
      <c r="A28" s="82" t="s">
        <v>4</v>
      </c>
      <c r="B28" s="114" t="s">
        <v>5</v>
      </c>
      <c r="C28" s="114"/>
      <c r="D28" s="114"/>
      <c r="E28" s="100"/>
      <c r="F28" s="33" t="s">
        <v>35</v>
      </c>
      <c r="G28" s="53" t="str">
        <f>'[1]Подвесной потолок'!F22</f>
        <v>Цена, у.е./шт</v>
      </c>
    </row>
    <row r="29" spans="1:7" ht="33.75" customHeight="1">
      <c r="A29" s="83"/>
      <c r="B29" s="142" t="s">
        <v>42</v>
      </c>
      <c r="C29" s="142"/>
      <c r="D29" s="142"/>
      <c r="E29" s="142"/>
      <c r="F29" s="143"/>
      <c r="G29" s="44"/>
    </row>
    <row r="30" spans="1:7" ht="22.5" customHeight="1">
      <c r="A30" s="83"/>
      <c r="B30" s="144" t="s">
        <v>43</v>
      </c>
      <c r="C30" s="144"/>
      <c r="D30" s="144"/>
      <c r="E30" s="145"/>
      <c r="F30" s="25">
        <f>G30*АКМ!$K$1</f>
        <v>0.5565</v>
      </c>
      <c r="G30" s="54">
        <v>0.021</v>
      </c>
    </row>
    <row r="31" spans="1:7" ht="22.5" customHeight="1">
      <c r="A31" s="83"/>
      <c r="B31" s="144" t="s">
        <v>44</v>
      </c>
      <c r="C31" s="144"/>
      <c r="D31" s="144"/>
      <c r="E31" s="145"/>
      <c r="F31" s="25">
        <f>G31*АКМ!$K$1</f>
        <v>1.06</v>
      </c>
      <c r="G31" s="54">
        <f>'[1]Подвесной потолок'!F25</f>
        <v>0.04</v>
      </c>
    </row>
    <row r="32" spans="1:7" ht="22.5" customHeight="1">
      <c r="A32" s="83"/>
      <c r="B32" s="144" t="s">
        <v>45</v>
      </c>
      <c r="C32" s="144"/>
      <c r="D32" s="144"/>
      <c r="E32" s="145"/>
      <c r="F32" s="25">
        <f>G32*АКМ!$K$1</f>
        <v>1.5899999999999999</v>
      </c>
      <c r="G32" s="54">
        <f>'[1]Подвесной потолок'!F26</f>
        <v>0.06</v>
      </c>
    </row>
    <row r="33" spans="1:7" ht="22.5" customHeight="1" thickBot="1">
      <c r="A33" s="83"/>
      <c r="B33" s="144" t="s">
        <v>46</v>
      </c>
      <c r="C33" s="144"/>
      <c r="D33" s="144"/>
      <c r="E33" s="145"/>
      <c r="F33" s="25">
        <f>G33*АКМ!$K$1</f>
        <v>2.12</v>
      </c>
      <c r="G33" s="54">
        <f>'[1]Подвесной потолок'!F27</f>
        <v>0.08</v>
      </c>
    </row>
    <row r="34" spans="1:7" ht="46.5" customHeight="1" thickBot="1">
      <c r="A34" s="82" t="s">
        <v>4</v>
      </c>
      <c r="B34" s="114" t="s">
        <v>5</v>
      </c>
      <c r="C34" s="114"/>
      <c r="D34" s="114"/>
      <c r="E34" s="100"/>
      <c r="F34" s="33" t="s">
        <v>35</v>
      </c>
      <c r="G34" s="53" t="str">
        <f>'[1]Подвесной потолок'!F28</f>
        <v>Цена, у.е./шт</v>
      </c>
    </row>
    <row r="35" spans="1:7" ht="58.5" customHeight="1">
      <c r="A35" s="83"/>
      <c r="B35" s="142" t="s">
        <v>121</v>
      </c>
      <c r="C35" s="142"/>
      <c r="D35" s="142"/>
      <c r="E35" s="142"/>
      <c r="F35" s="143"/>
      <c r="G35" s="44"/>
    </row>
    <row r="36" spans="1:7" ht="22.5" customHeight="1">
      <c r="A36" s="83"/>
      <c r="B36" s="144" t="s">
        <v>47</v>
      </c>
      <c r="C36" s="144"/>
      <c r="D36" s="144"/>
      <c r="E36" s="145"/>
      <c r="F36" s="25">
        <f>G36*АКМ!$K$1</f>
        <v>503.5</v>
      </c>
      <c r="G36" s="54">
        <v>19</v>
      </c>
    </row>
    <row r="37" spans="1:7" ht="22.5" customHeight="1">
      <c r="A37" s="83"/>
      <c r="B37" s="145" t="s">
        <v>48</v>
      </c>
      <c r="C37" s="147"/>
      <c r="D37" s="147"/>
      <c r="E37" s="147"/>
      <c r="F37" s="25">
        <f>G37*АКМ!$K$1</f>
        <v>336.54999999999995</v>
      </c>
      <c r="G37" s="54">
        <f>'[1]Подвесной потолок'!F31</f>
        <v>12.7</v>
      </c>
    </row>
    <row r="38" spans="1:7" ht="22.5" customHeight="1">
      <c r="A38" s="83"/>
      <c r="B38" s="145" t="s">
        <v>49</v>
      </c>
      <c r="C38" s="147"/>
      <c r="D38" s="147"/>
      <c r="E38" s="147"/>
      <c r="F38" s="25">
        <f>G38*АКМ!$K$1</f>
        <v>23.85</v>
      </c>
      <c r="G38" s="54">
        <f>'[1]Подвесной потолок'!F32</f>
        <v>0.9</v>
      </c>
    </row>
    <row r="39" spans="1:7" ht="30" customHeight="1">
      <c r="A39" s="83"/>
      <c r="B39" s="145" t="s">
        <v>50</v>
      </c>
      <c r="C39" s="147"/>
      <c r="D39" s="147"/>
      <c r="E39" s="147"/>
      <c r="F39" s="25">
        <f>G39*АКМ!$K$1</f>
        <v>50.349999999999994</v>
      </c>
      <c r="G39" s="54">
        <v>1.9</v>
      </c>
    </row>
    <row r="40" spans="1:7" ht="28.5" customHeight="1">
      <c r="A40" s="83"/>
      <c r="B40" s="145" t="s">
        <v>51</v>
      </c>
      <c r="C40" s="147"/>
      <c r="D40" s="147"/>
      <c r="E40" s="147"/>
      <c r="F40" s="25">
        <f>G40*АКМ!$K$1</f>
        <v>53</v>
      </c>
      <c r="G40" s="54">
        <v>2</v>
      </c>
    </row>
    <row r="41" spans="1:9" ht="32.25" customHeight="1">
      <c r="A41" s="83"/>
      <c r="B41" s="145" t="s">
        <v>52</v>
      </c>
      <c r="C41" s="147"/>
      <c r="D41" s="147"/>
      <c r="E41" s="147"/>
      <c r="F41" s="25">
        <f>G41*АКМ!$K$1</f>
        <v>50.349999999999994</v>
      </c>
      <c r="G41" s="54">
        <v>1.9</v>
      </c>
      <c r="H41" s="150"/>
      <c r="I41" s="151"/>
    </row>
    <row r="42" spans="1:7" ht="30" customHeight="1">
      <c r="A42" s="83"/>
      <c r="B42" s="145" t="s">
        <v>53</v>
      </c>
      <c r="C42" s="147"/>
      <c r="D42" s="147"/>
      <c r="E42" s="147"/>
      <c r="F42" s="25">
        <f>G42*АКМ!$K$1</f>
        <v>503.5</v>
      </c>
      <c r="G42" s="54">
        <v>19</v>
      </c>
    </row>
    <row r="43" spans="1:9" ht="28.5" customHeight="1" thickBot="1">
      <c r="A43" s="83"/>
      <c r="B43" s="148" t="s">
        <v>54</v>
      </c>
      <c r="C43" s="149"/>
      <c r="D43" s="149"/>
      <c r="E43" s="149"/>
      <c r="F43" s="25">
        <f>G43*АКМ!$K$1</f>
        <v>503.5</v>
      </c>
      <c r="G43" s="51">
        <v>19</v>
      </c>
      <c r="H43" s="146" t="s">
        <v>143</v>
      </c>
      <c r="I43" s="115"/>
    </row>
  </sheetData>
  <sheetProtection/>
  <mergeCells count="40">
    <mergeCell ref="H41:I41"/>
    <mergeCell ref="B23:C23"/>
    <mergeCell ref="B20:C20"/>
    <mergeCell ref="B21:C21"/>
    <mergeCell ref="B22:C22"/>
    <mergeCell ref="B36:E36"/>
    <mergeCell ref="B41:E41"/>
    <mergeCell ref="B37:E37"/>
    <mergeCell ref="B32:E32"/>
    <mergeCell ref="B38:E38"/>
    <mergeCell ref="B42:E42"/>
    <mergeCell ref="B43:E43"/>
    <mergeCell ref="B39:E39"/>
    <mergeCell ref="B40:E40"/>
    <mergeCell ref="D1:E1"/>
    <mergeCell ref="B2:F2"/>
    <mergeCell ref="B15:F15"/>
    <mergeCell ref="B19:F19"/>
    <mergeCell ref="B18:C18"/>
    <mergeCell ref="B16:C16"/>
    <mergeCell ref="B29:F29"/>
    <mergeCell ref="B35:F35"/>
    <mergeCell ref="B14:C14"/>
    <mergeCell ref="B17:C17"/>
    <mergeCell ref="B26:C26"/>
    <mergeCell ref="B27:C27"/>
    <mergeCell ref="B33:E33"/>
    <mergeCell ref="B34:E34"/>
    <mergeCell ref="B28:E28"/>
    <mergeCell ref="B30:E30"/>
    <mergeCell ref="B31:E31"/>
    <mergeCell ref="H43:I43"/>
    <mergeCell ref="C3:C4"/>
    <mergeCell ref="D3:E8"/>
    <mergeCell ref="C5:C9"/>
    <mergeCell ref="D9:E9"/>
    <mergeCell ref="D10:E13"/>
    <mergeCell ref="C11:C12"/>
    <mergeCell ref="B24:E24"/>
    <mergeCell ref="B25:C2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31"/>
  <sheetViews>
    <sheetView zoomScale="90" zoomScaleNormal="90" workbookViewId="0" topLeftCell="A1">
      <selection activeCell="M2" sqref="M1:P16384"/>
    </sheetView>
  </sheetViews>
  <sheetFormatPr defaultColWidth="9.140625" defaultRowHeight="15"/>
  <cols>
    <col min="1" max="1" width="15.00390625" style="21" customWidth="1"/>
    <col min="2" max="2" width="12.57421875" style="21" customWidth="1"/>
    <col min="3" max="4" width="19.8515625" style="21" customWidth="1"/>
    <col min="5" max="6" width="10.57421875" style="3" customWidth="1"/>
    <col min="7" max="7" width="9.28125" style="3" customWidth="1"/>
    <col min="8" max="8" width="9.00390625" style="3" customWidth="1"/>
    <col min="9" max="10" width="10.57421875" style="3" customWidth="1"/>
    <col min="11" max="11" width="9.28125" style="3" customWidth="1"/>
    <col min="12" max="12" width="9.00390625" style="3" customWidth="1"/>
    <col min="13" max="16" width="11.421875" style="3" hidden="1" customWidth="1"/>
    <col min="17" max="16384" width="9.140625" style="21" customWidth="1"/>
  </cols>
  <sheetData>
    <row r="1" spans="1:18" ht="46.5" customHeight="1" thickBot="1">
      <c r="A1" s="46" t="s">
        <v>4</v>
      </c>
      <c r="B1" s="47" t="s">
        <v>55</v>
      </c>
      <c r="C1" s="47" t="s">
        <v>57</v>
      </c>
      <c r="D1" s="47" t="s">
        <v>58</v>
      </c>
      <c r="E1" s="191" t="s">
        <v>65</v>
      </c>
      <c r="F1" s="155"/>
      <c r="G1" s="155"/>
      <c r="H1" s="156"/>
      <c r="I1" s="155" t="s">
        <v>94</v>
      </c>
      <c r="J1" s="155"/>
      <c r="K1" s="155"/>
      <c r="L1" s="156"/>
      <c r="M1" s="155" t="str">
        <f>'[1]Стекловолоконные сетки'!M1</f>
        <v>Цена, у.е./м.п.</v>
      </c>
      <c r="N1" s="155"/>
      <c r="O1" s="155"/>
      <c r="P1" s="156"/>
      <c r="Q1" s="15"/>
      <c r="R1" s="15"/>
    </row>
    <row r="2" spans="1:16" ht="45.75" customHeight="1">
      <c r="A2" s="141" t="s">
        <v>73</v>
      </c>
      <c r="B2" s="142"/>
      <c r="C2" s="142"/>
      <c r="D2" s="142"/>
      <c r="E2" s="48" t="s">
        <v>69</v>
      </c>
      <c r="F2" s="48" t="s">
        <v>70</v>
      </c>
      <c r="G2" s="48" t="s">
        <v>71</v>
      </c>
      <c r="H2" s="59" t="s">
        <v>72</v>
      </c>
      <c r="I2" s="64" t="s">
        <v>69</v>
      </c>
      <c r="J2" s="48" t="s">
        <v>70</v>
      </c>
      <c r="K2" s="48" t="s">
        <v>71</v>
      </c>
      <c r="L2" s="59" t="s">
        <v>72</v>
      </c>
      <c r="M2" s="58" t="str">
        <f>'[1]Стекловолоконные сетки'!M2</f>
        <v>Белая</v>
      </c>
      <c r="N2" s="49" t="str">
        <f>'[1]Стекловолоконные сетки'!N2</f>
        <v>Зеленая</v>
      </c>
      <c r="O2" s="49" t="str">
        <f>'[1]Стекловолоконные сетки'!O2</f>
        <v>Оранжевая</v>
      </c>
      <c r="P2" s="26" t="str">
        <f>'[1]Стекловолоконные сетки'!P2</f>
        <v>Синяя</v>
      </c>
    </row>
    <row r="3" spans="1:16" ht="22.5" customHeight="1">
      <c r="A3" s="22" t="s">
        <v>59</v>
      </c>
      <c r="B3" s="124" t="s">
        <v>56</v>
      </c>
      <c r="C3" s="23" t="s">
        <v>60</v>
      </c>
      <c r="D3" s="23">
        <v>50</v>
      </c>
      <c r="E3" s="45">
        <f>M3*АКМ!$K$1</f>
        <v>6.359999999999999</v>
      </c>
      <c r="F3" s="45"/>
      <c r="G3" s="45"/>
      <c r="H3" s="60"/>
      <c r="I3" s="65">
        <f>E3*50</f>
        <v>318</v>
      </c>
      <c r="J3" s="45"/>
      <c r="K3" s="45"/>
      <c r="L3" s="60"/>
      <c r="M3" s="54">
        <f>'[1]Стекловолоконные сетки'!M3</f>
        <v>0.24</v>
      </c>
      <c r="N3" s="25"/>
      <c r="O3" s="25"/>
      <c r="P3" s="25"/>
    </row>
    <row r="4" spans="1:16" ht="22.5" customHeight="1">
      <c r="A4" s="22" t="s">
        <v>61</v>
      </c>
      <c r="B4" s="139"/>
      <c r="C4" s="23" t="s">
        <v>60</v>
      </c>
      <c r="D4" s="23">
        <v>60</v>
      </c>
      <c r="E4" s="45">
        <f>M4*АКМ!$K$1</f>
        <v>6.625</v>
      </c>
      <c r="F4" s="45"/>
      <c r="G4" s="45"/>
      <c r="H4" s="60"/>
      <c r="I4" s="65">
        <f>E4*50</f>
        <v>331.25</v>
      </c>
      <c r="J4" s="45"/>
      <c r="K4" s="45"/>
      <c r="L4" s="60"/>
      <c r="M4" s="54">
        <f>'[1]Стекловолоконные сетки'!M4</f>
        <v>0.25</v>
      </c>
      <c r="N4" s="25"/>
      <c r="O4" s="25"/>
      <c r="P4" s="25"/>
    </row>
    <row r="5" spans="1:16" ht="22.5" customHeight="1">
      <c r="A5" s="22" t="s">
        <v>64</v>
      </c>
      <c r="B5" s="139"/>
      <c r="C5" s="23" t="s">
        <v>62</v>
      </c>
      <c r="D5" s="23">
        <v>110</v>
      </c>
      <c r="E5" s="45"/>
      <c r="F5" s="45">
        <f>N5*АКМ!$K$1</f>
        <v>9.805</v>
      </c>
      <c r="G5" s="45"/>
      <c r="H5" s="60"/>
      <c r="I5" s="65"/>
      <c r="J5" s="45">
        <f>F5*50</f>
        <v>490.25</v>
      </c>
      <c r="K5" s="45"/>
      <c r="L5" s="60"/>
      <c r="M5" s="54"/>
      <c r="N5" s="25">
        <f>'[1]Стекловолоконные сетки'!N5</f>
        <v>0.37</v>
      </c>
      <c r="O5" s="25"/>
      <c r="P5" s="25"/>
    </row>
    <row r="6" spans="1:16" ht="22.5" customHeight="1">
      <c r="A6" s="22" t="s">
        <v>63</v>
      </c>
      <c r="B6" s="139"/>
      <c r="C6" s="23" t="s">
        <v>62</v>
      </c>
      <c r="D6" s="23">
        <v>140</v>
      </c>
      <c r="E6" s="45">
        <f>M6*АКМ!$K$1</f>
        <v>11.66</v>
      </c>
      <c r="F6" s="45"/>
      <c r="G6" s="45">
        <f>O6*АКМ!$K$1</f>
        <v>11.66</v>
      </c>
      <c r="H6" s="60"/>
      <c r="I6" s="65">
        <f>E6*50</f>
        <v>583</v>
      </c>
      <c r="J6" s="45"/>
      <c r="K6" s="45">
        <f>G6*50</f>
        <v>583</v>
      </c>
      <c r="L6" s="60"/>
      <c r="M6" s="54">
        <f>'[1]Стекловолоконные сетки'!M6</f>
        <v>0.44</v>
      </c>
      <c r="N6" s="25"/>
      <c r="O6" s="25">
        <f>'[1]Стекловолоконные сетки'!O6</f>
        <v>0.44</v>
      </c>
      <c r="P6" s="25"/>
    </row>
    <row r="7" spans="1:16" ht="22.5" customHeight="1" thickBot="1">
      <c r="A7" s="10" t="s">
        <v>68</v>
      </c>
      <c r="B7" s="140"/>
      <c r="C7" s="24" t="s">
        <v>62</v>
      </c>
      <c r="D7" s="24">
        <v>165</v>
      </c>
      <c r="E7" s="45"/>
      <c r="F7" s="50"/>
      <c r="G7" s="45">
        <f>O7*АКМ!$K$1</f>
        <v>13.25</v>
      </c>
      <c r="H7" s="61"/>
      <c r="I7" s="63"/>
      <c r="J7" s="50"/>
      <c r="K7" s="50">
        <f>G7*50</f>
        <v>662.5</v>
      </c>
      <c r="L7" s="61"/>
      <c r="M7" s="51"/>
      <c r="N7" s="20"/>
      <c r="O7" s="20">
        <f>'[1]Стекловолоконные сетки'!O7</f>
        <v>0.5</v>
      </c>
      <c r="P7" s="20"/>
    </row>
    <row r="8" spans="1:16" ht="43.5" customHeight="1">
      <c r="A8" s="141" t="s">
        <v>74</v>
      </c>
      <c r="B8" s="142"/>
      <c r="C8" s="142"/>
      <c r="D8" s="142"/>
      <c r="E8" s="48" t="s">
        <v>69</v>
      </c>
      <c r="F8" s="48" t="s">
        <v>70</v>
      </c>
      <c r="G8" s="48" t="s">
        <v>71</v>
      </c>
      <c r="H8" s="59" t="s">
        <v>72</v>
      </c>
      <c r="I8" s="64" t="s">
        <v>69</v>
      </c>
      <c r="J8" s="48" t="s">
        <v>70</v>
      </c>
      <c r="K8" s="48" t="s">
        <v>71</v>
      </c>
      <c r="L8" s="59" t="s">
        <v>72</v>
      </c>
      <c r="M8" s="58" t="str">
        <f>'[1]Стекловолоконные сетки'!M8</f>
        <v>Белая</v>
      </c>
      <c r="N8" s="49" t="str">
        <f>'[1]Стекловолоконные сетки'!N8</f>
        <v>Зеленая</v>
      </c>
      <c r="O8" s="49" t="str">
        <f>'[1]Стекловолоконные сетки'!O8</f>
        <v>Оранжевая</v>
      </c>
      <c r="P8" s="26" t="str">
        <f>'[1]Стекловолоконные сетки'!P8</f>
        <v>Синяя</v>
      </c>
    </row>
    <row r="9" spans="1:16" ht="22.5" customHeight="1">
      <c r="A9" s="22" t="s">
        <v>59</v>
      </c>
      <c r="B9" s="124" t="s">
        <v>56</v>
      </c>
      <c r="C9" s="23" t="s">
        <v>66</v>
      </c>
      <c r="D9" s="23">
        <v>50</v>
      </c>
      <c r="E9" s="45">
        <f>M9*АКМ!$K$1</f>
        <v>5.83</v>
      </c>
      <c r="F9" s="45"/>
      <c r="G9" s="45"/>
      <c r="H9" s="60"/>
      <c r="I9" s="65">
        <f>E9*50</f>
        <v>291.5</v>
      </c>
      <c r="J9" s="45"/>
      <c r="K9" s="45"/>
      <c r="L9" s="60"/>
      <c r="M9" s="54">
        <v>0.22</v>
      </c>
      <c r="N9" s="25"/>
      <c r="O9" s="25"/>
      <c r="P9" s="25"/>
    </row>
    <row r="10" spans="1:16" ht="22.5" customHeight="1">
      <c r="A10" s="22" t="s">
        <v>59</v>
      </c>
      <c r="B10" s="139"/>
      <c r="C10" s="23" t="s">
        <v>60</v>
      </c>
      <c r="D10" s="23">
        <v>50</v>
      </c>
      <c r="E10" s="45">
        <f>M10*АКМ!$K$1</f>
        <v>6.095000000000001</v>
      </c>
      <c r="F10" s="45"/>
      <c r="G10" s="45"/>
      <c r="H10" s="60"/>
      <c r="I10" s="65">
        <f>E10*50</f>
        <v>304.75000000000006</v>
      </c>
      <c r="J10" s="45"/>
      <c r="K10" s="45"/>
      <c r="L10" s="60"/>
      <c r="M10" s="54">
        <v>0.23</v>
      </c>
      <c r="N10" s="25"/>
      <c r="O10" s="25"/>
      <c r="P10" s="25"/>
    </row>
    <row r="11" spans="1:16" ht="22.5" customHeight="1">
      <c r="A11" s="22" t="s">
        <v>61</v>
      </c>
      <c r="B11" s="139"/>
      <c r="C11" s="23" t="s">
        <v>60</v>
      </c>
      <c r="D11" s="23">
        <v>60</v>
      </c>
      <c r="E11" s="45">
        <f>M11*АКМ!$K$1</f>
        <v>6.2275</v>
      </c>
      <c r="F11" s="45"/>
      <c r="G11" s="45"/>
      <c r="H11" s="60"/>
      <c r="I11" s="65">
        <f>E11*50</f>
        <v>311.375</v>
      </c>
      <c r="J11" s="45"/>
      <c r="K11" s="45"/>
      <c r="L11" s="60"/>
      <c r="M11" s="54">
        <v>0.235</v>
      </c>
      <c r="N11" s="25"/>
      <c r="O11" s="25"/>
      <c r="P11" s="25"/>
    </row>
    <row r="12" spans="1:16" ht="22.5" customHeight="1">
      <c r="A12" s="22" t="s">
        <v>67</v>
      </c>
      <c r="B12" s="139"/>
      <c r="C12" s="23" t="s">
        <v>60</v>
      </c>
      <c r="D12" s="23">
        <v>75</v>
      </c>
      <c r="E12" s="45">
        <f>M12*АКМ!$K$1</f>
        <v>7.685</v>
      </c>
      <c r="F12" s="45"/>
      <c r="G12" s="45"/>
      <c r="H12" s="60"/>
      <c r="I12" s="65">
        <f>E12*50</f>
        <v>384.25</v>
      </c>
      <c r="J12" s="45"/>
      <c r="K12" s="45"/>
      <c r="L12" s="60"/>
      <c r="M12" s="54">
        <f>'[1]Стекловолоконные сетки'!M12</f>
        <v>0.29</v>
      </c>
      <c r="N12" s="25"/>
      <c r="O12" s="25"/>
      <c r="P12" s="25"/>
    </row>
    <row r="13" spans="1:16" ht="22.5" customHeight="1">
      <c r="A13" s="22" t="s">
        <v>64</v>
      </c>
      <c r="B13" s="139"/>
      <c r="C13" s="23" t="s">
        <v>60</v>
      </c>
      <c r="D13" s="23">
        <v>110</v>
      </c>
      <c r="E13" s="45">
        <f>M13*АКМ!$K$1</f>
        <v>8.745000000000001</v>
      </c>
      <c r="F13" s="45">
        <f>N13*АКМ!$K$1</f>
        <v>9.274999999999999</v>
      </c>
      <c r="G13" s="45"/>
      <c r="H13" s="45">
        <f>P13*АКМ!$K$1</f>
        <v>9.274999999999999</v>
      </c>
      <c r="I13" s="65">
        <f>E13*50</f>
        <v>437.25000000000006</v>
      </c>
      <c r="J13" s="45">
        <f>F13*50</f>
        <v>463.74999999999994</v>
      </c>
      <c r="K13" s="45"/>
      <c r="L13" s="45">
        <f>H13*50</f>
        <v>463.74999999999994</v>
      </c>
      <c r="M13" s="54">
        <f>'[1]Стекловолоконные сетки'!M13</f>
        <v>0.33</v>
      </c>
      <c r="N13" s="25">
        <f>'[1]Стекловолоконные сетки'!N13</f>
        <v>0.35</v>
      </c>
      <c r="O13" s="25"/>
      <c r="P13" s="25">
        <f>'[1]Стекловолоконные сетки'!P13</f>
        <v>0.35</v>
      </c>
    </row>
    <row r="14" spans="1:16" ht="22.5" customHeight="1">
      <c r="A14" s="22" t="s">
        <v>63</v>
      </c>
      <c r="B14" s="139"/>
      <c r="C14" s="23" t="s">
        <v>62</v>
      </c>
      <c r="D14" s="23">
        <v>140</v>
      </c>
      <c r="E14" s="45"/>
      <c r="F14" s="45"/>
      <c r="G14" s="45">
        <f>O14*АКМ!$K$1</f>
        <v>10.865</v>
      </c>
      <c r="H14" s="45"/>
      <c r="I14" s="65"/>
      <c r="J14" s="45"/>
      <c r="K14" s="45">
        <f>G14*50</f>
        <v>543.25</v>
      </c>
      <c r="L14" s="60"/>
      <c r="M14" s="54"/>
      <c r="N14" s="25"/>
      <c r="O14" s="25">
        <f>'[1]Стекловолоконные сетки'!O14</f>
        <v>0.41</v>
      </c>
      <c r="P14" s="25"/>
    </row>
    <row r="15" spans="1:16" ht="22.5" customHeight="1" thickBot="1">
      <c r="A15" s="22" t="s">
        <v>68</v>
      </c>
      <c r="B15" s="140"/>
      <c r="C15" s="23" t="s">
        <v>62</v>
      </c>
      <c r="D15" s="23">
        <v>165</v>
      </c>
      <c r="E15" s="45"/>
      <c r="F15" s="45"/>
      <c r="G15" s="45">
        <f>O15*АКМ!$K$1</f>
        <v>10.600000000000001</v>
      </c>
      <c r="H15" s="60"/>
      <c r="I15" s="65"/>
      <c r="J15" s="45"/>
      <c r="K15" s="45">
        <f>G15*50</f>
        <v>530.0000000000001</v>
      </c>
      <c r="L15" s="60"/>
      <c r="M15" s="54"/>
      <c r="N15" s="25"/>
      <c r="O15" s="25">
        <v>0.4</v>
      </c>
      <c r="P15" s="25"/>
    </row>
    <row r="16" spans="1:16" ht="43.5" customHeight="1">
      <c r="A16" s="185" t="s">
        <v>100</v>
      </c>
      <c r="B16" s="186"/>
      <c r="C16" s="186"/>
      <c r="D16" s="186"/>
      <c r="E16" s="187" t="s">
        <v>69</v>
      </c>
      <c r="F16" s="187"/>
      <c r="G16" s="187"/>
      <c r="H16" s="188"/>
      <c r="I16" s="197" t="s">
        <v>69</v>
      </c>
      <c r="J16" s="187"/>
      <c r="K16" s="187"/>
      <c r="L16" s="188"/>
      <c r="M16" s="198" t="str">
        <f>'[1]Стекловолоконные сетки'!M15</f>
        <v>Белая</v>
      </c>
      <c r="N16" s="199"/>
      <c r="O16" s="199"/>
      <c r="P16" s="200"/>
    </row>
    <row r="17" spans="1:16" ht="22.5" customHeight="1">
      <c r="A17" s="28" t="s">
        <v>101</v>
      </c>
      <c r="B17" s="189" t="s">
        <v>56</v>
      </c>
      <c r="C17" s="124" t="s">
        <v>77</v>
      </c>
      <c r="D17" s="124">
        <v>110</v>
      </c>
      <c r="E17" s="162">
        <f>M17*АКМ!$K$1</f>
        <v>3.9749999999999996</v>
      </c>
      <c r="F17" s="162"/>
      <c r="G17" s="162"/>
      <c r="H17" s="163"/>
      <c r="I17" s="161">
        <f>E17*50</f>
        <v>198.74999999999997</v>
      </c>
      <c r="J17" s="162"/>
      <c r="K17" s="162"/>
      <c r="L17" s="163"/>
      <c r="M17" s="164">
        <v>0.15</v>
      </c>
      <c r="N17" s="153"/>
      <c r="O17" s="153"/>
      <c r="P17" s="154"/>
    </row>
    <row r="18" spans="1:16" ht="22.5" customHeight="1" thickBot="1">
      <c r="A18" s="29" t="s">
        <v>102</v>
      </c>
      <c r="B18" s="190"/>
      <c r="C18" s="140"/>
      <c r="D18" s="140"/>
      <c r="E18" s="162">
        <f>M18*АКМ!$K$1</f>
        <v>3.9749999999999996</v>
      </c>
      <c r="F18" s="162"/>
      <c r="G18" s="162"/>
      <c r="H18" s="163"/>
      <c r="I18" s="201">
        <f>E18*50</f>
        <v>198.74999999999997</v>
      </c>
      <c r="J18" s="202"/>
      <c r="K18" s="202"/>
      <c r="L18" s="203"/>
      <c r="M18" s="204">
        <v>0.15</v>
      </c>
      <c r="N18" s="193"/>
      <c r="O18" s="193"/>
      <c r="P18" s="194"/>
    </row>
    <row r="19" spans="1:16" ht="43.5" customHeight="1">
      <c r="A19" s="182" t="s">
        <v>75</v>
      </c>
      <c r="B19" s="183"/>
      <c r="C19" s="183"/>
      <c r="D19" s="183"/>
      <c r="E19" s="184" t="s">
        <v>69</v>
      </c>
      <c r="F19" s="157"/>
      <c r="G19" s="157"/>
      <c r="H19" s="158"/>
      <c r="I19" s="157" t="s">
        <v>69</v>
      </c>
      <c r="J19" s="157"/>
      <c r="K19" s="157"/>
      <c r="L19" s="158"/>
      <c r="M19" s="165" t="str">
        <f>'[1]Стекловолоконные сетки'!M18</f>
        <v>Белая</v>
      </c>
      <c r="N19" s="165"/>
      <c r="O19" s="165"/>
      <c r="P19" s="166"/>
    </row>
    <row r="20" spans="1:16" ht="22.5" customHeight="1" thickBot="1">
      <c r="A20" s="29" t="s">
        <v>64</v>
      </c>
      <c r="B20" s="27" t="s">
        <v>76</v>
      </c>
      <c r="C20" s="24" t="s">
        <v>77</v>
      </c>
      <c r="D20" s="24">
        <v>110</v>
      </c>
      <c r="E20" s="162">
        <f>M20*АКМ!$K$1</f>
        <v>11.395</v>
      </c>
      <c r="F20" s="162"/>
      <c r="G20" s="162"/>
      <c r="H20" s="163"/>
      <c r="I20" s="159">
        <f>E20*0.143*300</f>
        <v>488.84549999999996</v>
      </c>
      <c r="J20" s="159"/>
      <c r="K20" s="159"/>
      <c r="L20" s="160"/>
      <c r="M20" s="167">
        <f>'[1]Стекловолоконные сетки'!M19</f>
        <v>0.43</v>
      </c>
      <c r="N20" s="167"/>
      <c r="O20" s="167"/>
      <c r="P20" s="168"/>
    </row>
    <row r="21" spans="1:16" ht="43.5" customHeight="1" thickBot="1">
      <c r="A21" s="177" t="s">
        <v>79</v>
      </c>
      <c r="B21" s="111"/>
      <c r="C21" s="62" t="s">
        <v>80</v>
      </c>
      <c r="D21" s="62" t="s">
        <v>58</v>
      </c>
      <c r="E21" s="178" t="s">
        <v>35</v>
      </c>
      <c r="F21" s="179"/>
      <c r="G21" s="179"/>
      <c r="H21" s="180"/>
      <c r="M21" s="181" t="str">
        <f>'[1]Стекловолоконные сетки'!M20</f>
        <v>Цена, у.е./шт</v>
      </c>
      <c r="N21" s="155"/>
      <c r="O21" s="155"/>
      <c r="P21" s="156"/>
    </row>
    <row r="22" spans="1:16" ht="48" customHeight="1">
      <c r="A22" s="141" t="s">
        <v>78</v>
      </c>
      <c r="B22" s="142"/>
      <c r="C22" s="142"/>
      <c r="D22" s="142"/>
      <c r="E22" s="171" t="s">
        <v>69</v>
      </c>
      <c r="F22" s="172"/>
      <c r="G22" s="172"/>
      <c r="H22" s="173"/>
      <c r="M22" s="174" t="str">
        <f>'[1]Стекловолоконные сетки'!M21</f>
        <v>Белая</v>
      </c>
      <c r="N22" s="175"/>
      <c r="O22" s="175"/>
      <c r="P22" s="176"/>
    </row>
    <row r="23" spans="1:16" ht="15">
      <c r="A23" s="170">
        <v>10</v>
      </c>
      <c r="B23" s="169"/>
      <c r="C23" s="169">
        <v>46</v>
      </c>
      <c r="D23" s="169">
        <v>60</v>
      </c>
      <c r="E23" s="162">
        <f>M23*АКМ!$K$1</f>
        <v>5.300000000000001</v>
      </c>
      <c r="F23" s="162"/>
      <c r="G23" s="162"/>
      <c r="H23" s="163"/>
      <c r="M23" s="152">
        <f>'[1]Стекловолоконные сетки'!M22</f>
        <v>0.2</v>
      </c>
      <c r="N23" s="153"/>
      <c r="O23" s="153"/>
      <c r="P23" s="154"/>
    </row>
    <row r="24" spans="1:16" ht="15">
      <c r="A24" s="170">
        <v>20</v>
      </c>
      <c r="B24" s="169"/>
      <c r="C24" s="169"/>
      <c r="D24" s="169"/>
      <c r="E24" s="162">
        <f>M24*АКМ!$K$1</f>
        <v>10.600000000000001</v>
      </c>
      <c r="F24" s="162"/>
      <c r="G24" s="162"/>
      <c r="H24" s="163"/>
      <c r="M24" s="152">
        <f>'[1]Стекловолоконные сетки'!M23</f>
        <v>0.4</v>
      </c>
      <c r="N24" s="153"/>
      <c r="O24" s="153"/>
      <c r="P24" s="154"/>
    </row>
    <row r="25" spans="1:16" ht="15">
      <c r="A25" s="170">
        <v>45</v>
      </c>
      <c r="B25" s="169"/>
      <c r="C25" s="169"/>
      <c r="D25" s="169"/>
      <c r="E25" s="162">
        <f>M25*АКМ!$K$1</f>
        <v>22.259999999999998</v>
      </c>
      <c r="F25" s="162"/>
      <c r="G25" s="162"/>
      <c r="H25" s="163"/>
      <c r="M25" s="152">
        <f>'[1]Стекловолоконные сетки'!M24</f>
        <v>0.84</v>
      </c>
      <c r="N25" s="153"/>
      <c r="O25" s="153"/>
      <c r="P25" s="154"/>
    </row>
    <row r="26" spans="1:16" ht="15">
      <c r="A26" s="170">
        <v>90</v>
      </c>
      <c r="B26" s="169"/>
      <c r="C26" s="169"/>
      <c r="D26" s="169"/>
      <c r="E26" s="162">
        <f>M26*АКМ!$K$1</f>
        <v>42.400000000000006</v>
      </c>
      <c r="F26" s="162"/>
      <c r="G26" s="162"/>
      <c r="H26" s="163"/>
      <c r="M26" s="152">
        <f>'[1]Стекловолоконные сетки'!M25</f>
        <v>1.6</v>
      </c>
      <c r="N26" s="153"/>
      <c r="O26" s="153"/>
      <c r="P26" s="154"/>
    </row>
    <row r="27" spans="1:16" ht="15">
      <c r="A27" s="170">
        <v>150</v>
      </c>
      <c r="B27" s="169"/>
      <c r="C27" s="169"/>
      <c r="D27" s="169"/>
      <c r="E27" s="162">
        <f>M27*АКМ!$K$1</f>
        <v>74.19999999999999</v>
      </c>
      <c r="F27" s="162"/>
      <c r="G27" s="162"/>
      <c r="H27" s="163"/>
      <c r="M27" s="152">
        <f>'[1]Стекловолоконные сетки'!M26</f>
        <v>2.8</v>
      </c>
      <c r="N27" s="153"/>
      <c r="O27" s="153"/>
      <c r="P27" s="154"/>
    </row>
    <row r="28" spans="1:16" ht="15">
      <c r="A28" s="170">
        <v>20</v>
      </c>
      <c r="B28" s="169"/>
      <c r="C28" s="23">
        <v>100</v>
      </c>
      <c r="D28" s="169"/>
      <c r="E28" s="162">
        <f>M28*АКМ!$K$1</f>
        <v>23.85</v>
      </c>
      <c r="F28" s="162"/>
      <c r="G28" s="162"/>
      <c r="H28" s="163"/>
      <c r="M28" s="152">
        <f>'[1]Стекловолоконные сетки'!M27</f>
        <v>0.9</v>
      </c>
      <c r="N28" s="153"/>
      <c r="O28" s="153"/>
      <c r="P28" s="154"/>
    </row>
    <row r="29" spans="1:16" ht="15">
      <c r="A29" s="170"/>
      <c r="B29" s="169"/>
      <c r="C29" s="23">
        <v>130</v>
      </c>
      <c r="D29" s="169"/>
      <c r="E29" s="162">
        <f>M29*АКМ!$K$1</f>
        <v>31.799999999999997</v>
      </c>
      <c r="F29" s="162"/>
      <c r="G29" s="162"/>
      <c r="H29" s="163"/>
      <c r="M29" s="152">
        <f>'[1]Стекловолоконные сетки'!M28</f>
        <v>1.2</v>
      </c>
      <c r="N29" s="153"/>
      <c r="O29" s="153"/>
      <c r="P29" s="154"/>
    </row>
    <row r="30" spans="1:16" ht="15">
      <c r="A30" s="170"/>
      <c r="B30" s="169"/>
      <c r="C30" s="23">
        <v>150</v>
      </c>
      <c r="D30" s="169"/>
      <c r="E30" s="162">
        <f>M30*АКМ!$K$1</f>
        <v>34.45</v>
      </c>
      <c r="F30" s="162"/>
      <c r="G30" s="162"/>
      <c r="H30" s="163"/>
      <c r="M30" s="152">
        <f>'[1]Стекловолоконные сетки'!M29</f>
        <v>1.3</v>
      </c>
      <c r="N30" s="153"/>
      <c r="O30" s="153"/>
      <c r="P30" s="154"/>
    </row>
    <row r="31" spans="1:16" ht="15.75" thickBot="1">
      <c r="A31" s="195"/>
      <c r="B31" s="196"/>
      <c r="C31" s="24">
        <v>230</v>
      </c>
      <c r="D31" s="196"/>
      <c r="E31" s="162">
        <f>M31*АКМ!$K$1</f>
        <v>53</v>
      </c>
      <c r="F31" s="162"/>
      <c r="G31" s="162"/>
      <c r="H31" s="163"/>
      <c r="M31" s="192">
        <f>'[1]Стекловолоконные сетки'!M30</f>
        <v>2</v>
      </c>
      <c r="N31" s="193"/>
      <c r="O31" s="193"/>
      <c r="P31" s="194"/>
    </row>
  </sheetData>
  <sheetProtection/>
  <mergeCells count="59">
    <mergeCell ref="I16:L16"/>
    <mergeCell ref="M16:P16"/>
    <mergeCell ref="E18:H18"/>
    <mergeCell ref="I18:L18"/>
    <mergeCell ref="M18:P18"/>
    <mergeCell ref="E17:H17"/>
    <mergeCell ref="M31:P31"/>
    <mergeCell ref="A28:B31"/>
    <mergeCell ref="D23:D31"/>
    <mergeCell ref="E30:H30"/>
    <mergeCell ref="M30:P30"/>
    <mergeCell ref="E23:H23"/>
    <mergeCell ref="M23:P23"/>
    <mergeCell ref="E24:H24"/>
    <mergeCell ref="M24:P24"/>
    <mergeCell ref="E25:H25"/>
    <mergeCell ref="E1:H1"/>
    <mergeCell ref="M1:P1"/>
    <mergeCell ref="A8:D8"/>
    <mergeCell ref="A2:D2"/>
    <mergeCell ref="B9:B15"/>
    <mergeCell ref="A19:D19"/>
    <mergeCell ref="E19:H19"/>
    <mergeCell ref="E20:H20"/>
    <mergeCell ref="A16:D16"/>
    <mergeCell ref="E16:H16"/>
    <mergeCell ref="B17:B18"/>
    <mergeCell ref="C17:C18"/>
    <mergeCell ref="D17:D18"/>
    <mergeCell ref="A22:D22"/>
    <mergeCell ref="E22:H22"/>
    <mergeCell ref="M22:P22"/>
    <mergeCell ref="A21:B21"/>
    <mergeCell ref="E21:H21"/>
    <mergeCell ref="M21:P21"/>
    <mergeCell ref="E26:H26"/>
    <mergeCell ref="M26:P26"/>
    <mergeCell ref="E27:H27"/>
    <mergeCell ref="M27:P27"/>
    <mergeCell ref="E28:H28"/>
    <mergeCell ref="E29:H29"/>
    <mergeCell ref="E31:H31"/>
    <mergeCell ref="B3:B7"/>
    <mergeCell ref="C23:C27"/>
    <mergeCell ref="A23:B23"/>
    <mergeCell ref="A24:B24"/>
    <mergeCell ref="A25:B25"/>
    <mergeCell ref="A26:B26"/>
    <mergeCell ref="A27:B27"/>
    <mergeCell ref="M28:P28"/>
    <mergeCell ref="M29:P29"/>
    <mergeCell ref="I1:L1"/>
    <mergeCell ref="I19:L19"/>
    <mergeCell ref="I20:L20"/>
    <mergeCell ref="M25:P25"/>
    <mergeCell ref="I17:L17"/>
    <mergeCell ref="M17:P17"/>
    <mergeCell ref="M19:P19"/>
    <mergeCell ref="M20:P20"/>
  </mergeCells>
  <printOptions/>
  <pageMargins left="0.7" right="0.7" top="0.43" bottom="0.3" header="0.3" footer="0.3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9:K30"/>
  <sheetViews>
    <sheetView showGridLines="0" tabSelected="1" zoomScale="90" zoomScaleNormal="90" zoomScalePageLayoutView="0" workbookViewId="0" topLeftCell="A1">
      <selection activeCell="A29" sqref="A29"/>
    </sheetView>
  </sheetViews>
  <sheetFormatPr defaultColWidth="9.140625" defaultRowHeight="15"/>
  <sheetData>
    <row r="9" spans="1:11" ht="23.25">
      <c r="A9" s="9" t="s">
        <v>30</v>
      </c>
      <c r="B9" s="5"/>
      <c r="C9" s="5"/>
      <c r="D9" s="5"/>
      <c r="E9" s="5"/>
      <c r="F9" s="5"/>
      <c r="G9" s="5"/>
      <c r="H9" s="5"/>
      <c r="I9" s="5"/>
      <c r="J9" s="5"/>
      <c r="K9" s="8"/>
    </row>
    <row r="10" spans="1:10" ht="15.75" customHeight="1">
      <c r="A10" s="30"/>
      <c r="B10" s="5"/>
      <c r="C10" s="5"/>
      <c r="D10" s="5"/>
      <c r="E10" s="5"/>
      <c r="F10" s="5"/>
      <c r="G10" s="5"/>
      <c r="H10" s="5"/>
      <c r="I10" s="5"/>
      <c r="J10" s="5"/>
    </row>
    <row r="11" spans="1:10" ht="15.75" customHeight="1">
      <c r="A11" s="31" t="s">
        <v>7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75" customHeight="1">
      <c r="A12" s="31"/>
      <c r="B12" s="5"/>
      <c r="C12" s="5"/>
      <c r="D12" s="5"/>
      <c r="E12" s="5"/>
      <c r="F12" s="5"/>
      <c r="G12" s="5"/>
      <c r="H12" s="5"/>
      <c r="I12" s="5"/>
      <c r="J12" s="5"/>
    </row>
    <row r="13" spans="1:10" ht="15.75" customHeight="1">
      <c r="A13" s="31" t="s">
        <v>92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18.75">
      <c r="A14" s="31"/>
      <c r="B14" s="6"/>
      <c r="C14" s="6"/>
      <c r="D14" s="6"/>
      <c r="E14" s="6"/>
      <c r="F14" s="6"/>
      <c r="G14" s="6"/>
      <c r="H14" s="6"/>
      <c r="I14" s="6"/>
      <c r="J14" s="6"/>
    </row>
    <row r="15" spans="1:10" ht="18.75">
      <c r="A15" s="31" t="s">
        <v>81</v>
      </c>
      <c r="B15" s="7"/>
      <c r="C15" s="6"/>
      <c r="D15" s="6"/>
      <c r="E15" s="6"/>
      <c r="F15" s="6"/>
      <c r="G15" s="6"/>
      <c r="H15" s="6"/>
      <c r="I15" s="6"/>
      <c r="J15" s="6"/>
    </row>
    <row r="16" spans="1:10" ht="18.75">
      <c r="A16" s="52"/>
      <c r="B16" s="7"/>
      <c r="C16" s="6"/>
      <c r="D16" s="6"/>
      <c r="E16" s="6"/>
      <c r="F16" s="6"/>
      <c r="G16" s="6"/>
      <c r="H16" s="6"/>
      <c r="I16" s="6"/>
      <c r="J16" s="6"/>
    </row>
    <row r="17" spans="1:10" ht="18.75">
      <c r="A17" s="31" t="s">
        <v>82</v>
      </c>
      <c r="B17" s="7"/>
      <c r="C17" s="6"/>
      <c r="D17" s="6"/>
      <c r="E17" s="6"/>
      <c r="F17" s="6"/>
      <c r="G17" s="6"/>
      <c r="H17" s="6"/>
      <c r="I17" s="6"/>
      <c r="J17" s="6"/>
    </row>
    <row r="18" spans="1:10" ht="18.75">
      <c r="A18" s="52"/>
      <c r="B18" s="7"/>
      <c r="C18" s="6"/>
      <c r="D18" s="6"/>
      <c r="E18" s="6"/>
      <c r="F18" s="6"/>
      <c r="G18" s="6"/>
      <c r="H18" s="6"/>
      <c r="I18" s="6"/>
      <c r="J18" s="6"/>
    </row>
    <row r="19" spans="1:10" ht="15">
      <c r="A19" s="18"/>
      <c r="B19" s="6"/>
      <c r="C19" s="6"/>
      <c r="D19" s="6"/>
      <c r="E19" s="6"/>
      <c r="F19" s="6"/>
      <c r="G19" s="6"/>
      <c r="H19" s="6"/>
      <c r="I19" s="6"/>
      <c r="J19" s="6"/>
    </row>
    <row r="20" spans="1:10" ht="15">
      <c r="A20" s="18"/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71" t="s">
        <v>104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72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17" t="s">
        <v>105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17" t="s">
        <v>106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17" t="s">
        <v>107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17" t="s">
        <v>108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18"/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4" t="s">
        <v>144</v>
      </c>
      <c r="B29" s="6"/>
      <c r="C29" s="6"/>
      <c r="D29" s="6"/>
      <c r="E29" s="6"/>
      <c r="F29" s="6"/>
      <c r="G29" s="6"/>
      <c r="H29" s="6"/>
      <c r="I29" s="6"/>
      <c r="J29" s="6"/>
    </row>
    <row r="30" ht="15">
      <c r="A30" s="16" t="s">
        <v>109</v>
      </c>
    </row>
  </sheetData>
  <sheetProtection/>
  <hyperlinks>
    <hyperlink ref="A15" location="'Подвесной потолок'!A1" display="Подвесной потолок, профиль, светильники"/>
    <hyperlink ref="A17" location="'Стекловолоконные сетки'!A1" display="Стекловолоконные сетки"/>
    <hyperlink ref="A11" location="АКМ!A1" display="Алюминиевые композитные панели"/>
    <hyperlink ref="A13" location="АКМ_распродажа!A1" display="Алюминиевые композитные панели - Распродажа"/>
  </hyperlink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2018-04-18T09:15:05Z</cp:lastPrinted>
  <dcterms:created xsi:type="dcterms:W3CDTF">2006-09-16T00:00:00Z</dcterms:created>
  <dcterms:modified xsi:type="dcterms:W3CDTF">2019-07-04T12:15:01Z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