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135" windowHeight="7560" activeTab="1"/>
  </bookViews>
  <sheets>
    <sheet name="Прайс валюта" sheetId="1" r:id="rId1"/>
    <sheet name="Прайс гривня" sheetId="4" r:id="rId2"/>
    <sheet name="Прайс АБОфіс" sheetId="5" state="hidden" r:id="rId3"/>
  </sheets>
  <definedNames>
    <definedName name="_xlnm.Print_Area" localSheetId="0">'Прайс валюта'!$A$1:$I$52</definedName>
    <definedName name="_xlnm.Print_Area" localSheetId="1">'Прайс гривня'!$A$1:$I$52</definedName>
  </definedNames>
  <calcPr calcId="145621" refMode="R1C1"/>
</workbook>
</file>

<file path=xl/calcChain.xml><?xml version="1.0" encoding="utf-8"?>
<calcChain xmlns="http://schemas.openxmlformats.org/spreadsheetml/2006/main">
  <c r="C21" i="1" l="1"/>
  <c r="C3" i="4" l="1"/>
  <c r="H17" i="1" l="1"/>
  <c r="H16" i="1"/>
  <c r="F15" i="4" l="1"/>
  <c r="D15" i="4"/>
  <c r="H13" i="1"/>
  <c r="H14" i="1"/>
  <c r="F15" i="1"/>
  <c r="F18" i="1"/>
  <c r="F19" i="1"/>
  <c r="D15" i="1"/>
  <c r="D18" i="1"/>
  <c r="D19" i="1"/>
  <c r="H10" i="1" l="1"/>
  <c r="C15" i="4" l="1"/>
  <c r="A33" i="4" l="1"/>
  <c r="A34" i="4"/>
  <c r="A32" i="4"/>
  <c r="C32" i="4"/>
  <c r="F32" i="4" s="1"/>
  <c r="C33" i="4"/>
  <c r="F33" i="4" s="1"/>
  <c r="C34" i="4"/>
  <c r="F34" i="4" s="1"/>
  <c r="D34" i="4"/>
  <c r="G32" i="4"/>
  <c r="G33" i="4"/>
  <c r="G34" i="4"/>
  <c r="E32" i="4"/>
  <c r="E33" i="4"/>
  <c r="E34" i="4"/>
  <c r="D31" i="4"/>
  <c r="C31" i="4"/>
  <c r="D33" i="1"/>
  <c r="F33" i="1"/>
  <c r="D32" i="1"/>
  <c r="F32" i="1"/>
  <c r="D34" i="1"/>
  <c r="F34" i="1"/>
  <c r="E50" i="4"/>
  <c r="G50" i="4"/>
  <c r="I50" i="4"/>
  <c r="C50" i="4"/>
  <c r="H50" i="1"/>
  <c r="F50" i="1"/>
  <c r="D50" i="1"/>
  <c r="D51" i="1"/>
  <c r="D49" i="1"/>
  <c r="C51" i="4"/>
  <c r="H51" i="4" s="1"/>
  <c r="H51" i="1"/>
  <c r="A50" i="4"/>
  <c r="D50" i="4" l="1"/>
  <c r="C51" i="5"/>
  <c r="D51" i="5" s="1"/>
  <c r="C50" i="5"/>
  <c r="D50" i="5" s="1"/>
  <c r="D33" i="4"/>
  <c r="D32" i="4"/>
  <c r="H50" i="4"/>
  <c r="F50" i="4"/>
  <c r="D51" i="4"/>
  <c r="D40" i="1"/>
  <c r="F40" i="1"/>
  <c r="H40" i="1"/>
  <c r="G5" i="4"/>
  <c r="C16" i="4"/>
  <c r="C17" i="4"/>
  <c r="C18" i="4"/>
  <c r="C10" i="5" s="1"/>
  <c r="D10" i="5" s="1"/>
  <c r="C19" i="4"/>
  <c r="C13" i="4"/>
  <c r="C18" i="5" s="1"/>
  <c r="D18" i="5" s="1"/>
  <c r="C14" i="4"/>
  <c r="C19" i="5" s="1"/>
  <c r="D19" i="5" s="1"/>
  <c r="C20" i="5"/>
  <c r="D20" i="5" s="1"/>
  <c r="C10" i="4"/>
  <c r="C12" i="4"/>
  <c r="C21" i="4"/>
  <c r="C22" i="5" s="1"/>
  <c r="C22" i="4"/>
  <c r="C23" i="5" s="1"/>
  <c r="D23" i="5" s="1"/>
  <c r="C23" i="4"/>
  <c r="C24" i="5" s="1"/>
  <c r="D24" i="5" s="1"/>
  <c r="C24" i="4"/>
  <c r="C25" i="5" s="1"/>
  <c r="D25" i="5" s="1"/>
  <c r="C25" i="4"/>
  <c r="C26" i="5" s="1"/>
  <c r="D26" i="5" s="1"/>
  <c r="C26" i="4"/>
  <c r="C27" i="5" s="1"/>
  <c r="D27" i="5" s="1"/>
  <c r="C27" i="4"/>
  <c r="C28" i="5" s="1"/>
  <c r="D28" i="5" s="1"/>
  <c r="C28" i="4"/>
  <c r="C29" i="5" s="1"/>
  <c r="D29" i="5" s="1"/>
  <c r="C29" i="4"/>
  <c r="C30" i="5" s="1"/>
  <c r="D30" i="5" s="1"/>
  <c r="C30" i="4"/>
  <c r="C31" i="5"/>
  <c r="D31" i="5" s="1"/>
  <c r="C32" i="5"/>
  <c r="D32" i="5" s="1"/>
  <c r="C35" i="4"/>
  <c r="C33" i="5" s="1"/>
  <c r="D33" i="5" s="1"/>
  <c r="C36" i="4"/>
  <c r="C34" i="5" s="1"/>
  <c r="D34" i="5" s="1"/>
  <c r="C38" i="4"/>
  <c r="C38" i="5" s="1"/>
  <c r="D38" i="5" s="1"/>
  <c r="C39" i="4"/>
  <c r="C39" i="5" s="1"/>
  <c r="D39" i="5" s="1"/>
  <c r="C40" i="4"/>
  <c r="C40" i="5" s="1"/>
  <c r="D40" i="5" s="1"/>
  <c r="C41" i="4"/>
  <c r="C41" i="5" s="1"/>
  <c r="D41" i="5" s="1"/>
  <c r="C42" i="4"/>
  <c r="C42" i="5" s="1"/>
  <c r="D42" i="5" s="1"/>
  <c r="C43" i="4"/>
  <c r="C43" i="5" s="1"/>
  <c r="D43" i="5" s="1"/>
  <c r="C44" i="4"/>
  <c r="C44" i="5" s="1"/>
  <c r="D44" i="5" s="1"/>
  <c r="C45" i="4"/>
  <c r="C45" i="5" s="1"/>
  <c r="D45" i="5" s="1"/>
  <c r="C46" i="4"/>
  <c r="C46" i="5" s="1"/>
  <c r="D46" i="5" s="1"/>
  <c r="C47" i="4"/>
  <c r="C47" i="5" s="1"/>
  <c r="D47" i="5" s="1"/>
  <c r="C48" i="4"/>
  <c r="C48" i="5" s="1"/>
  <c r="D48" i="5" s="1"/>
  <c r="C49" i="4"/>
  <c r="C49" i="5" s="1"/>
  <c r="D49" i="5" s="1"/>
  <c r="C52" i="5"/>
  <c r="D52" i="5" s="1"/>
  <c r="C52" i="4"/>
  <c r="C53" i="5" s="1"/>
  <c r="D53" i="5" s="1"/>
  <c r="C2" i="5"/>
  <c r="D2" i="5" s="1"/>
  <c r="F51" i="4"/>
  <c r="F52" i="5" s="1"/>
  <c r="G52" i="5"/>
  <c r="F42" i="4"/>
  <c r="F42" i="5" s="1"/>
  <c r="F46" i="4"/>
  <c r="F46" i="5"/>
  <c r="H46" i="4"/>
  <c r="G46" i="5" s="1"/>
  <c r="D47" i="4"/>
  <c r="E47" i="5" s="1"/>
  <c r="F47" i="4"/>
  <c r="F47" i="5" s="1"/>
  <c r="H47" i="4"/>
  <c r="G47" i="5" s="1"/>
  <c r="D39" i="4"/>
  <c r="E39" i="5" s="1"/>
  <c r="F39" i="4"/>
  <c r="F39" i="5" s="1"/>
  <c r="H39" i="4"/>
  <c r="G39" i="5" s="1"/>
  <c r="H38" i="1"/>
  <c r="H38" i="4"/>
  <c r="G38" i="5" s="1"/>
  <c r="F38" i="1"/>
  <c r="F38" i="4"/>
  <c r="F38" i="5" s="1"/>
  <c r="D38" i="1"/>
  <c r="D38" i="4"/>
  <c r="E38" i="5" s="1"/>
  <c r="H12" i="4"/>
  <c r="G37" i="5" s="1"/>
  <c r="F12" i="4"/>
  <c r="F37" i="5" s="1"/>
  <c r="D12" i="4"/>
  <c r="E37" i="5" s="1"/>
  <c r="F36" i="4"/>
  <c r="F34" i="5" s="1"/>
  <c r="F35" i="4"/>
  <c r="F33" i="5" s="1"/>
  <c r="D30" i="4"/>
  <c r="E31" i="5" s="1"/>
  <c r="F30" i="4"/>
  <c r="F31" i="5" s="1"/>
  <c r="H30" i="4"/>
  <c r="G31" i="5" s="1"/>
  <c r="E32" i="5"/>
  <c r="F31" i="4"/>
  <c r="F32" i="5" s="1"/>
  <c r="H31" i="4"/>
  <c r="G32" i="5" s="1"/>
  <c r="H29" i="4"/>
  <c r="G30" i="5" s="1"/>
  <c r="F29" i="4"/>
  <c r="F30" i="5" s="1"/>
  <c r="D29" i="4"/>
  <c r="E30" i="5" s="1"/>
  <c r="D22" i="4"/>
  <c r="E23" i="5" s="1"/>
  <c r="F22" i="4"/>
  <c r="F23" i="5" s="1"/>
  <c r="D23" i="4"/>
  <c r="E24" i="5" s="1"/>
  <c r="F23" i="4"/>
  <c r="F24" i="5" s="1"/>
  <c r="D24" i="4"/>
  <c r="E25" i="5" s="1"/>
  <c r="F24" i="4"/>
  <c r="F25" i="5" s="1"/>
  <c r="D25" i="4"/>
  <c r="E26" i="5" s="1"/>
  <c r="F25" i="4"/>
  <c r="F26" i="5" s="1"/>
  <c r="D26" i="4"/>
  <c r="E27" i="5" s="1"/>
  <c r="F26" i="4"/>
  <c r="F27" i="5" s="1"/>
  <c r="D27" i="4"/>
  <c r="E28" i="5" s="1"/>
  <c r="F27" i="4"/>
  <c r="F28" i="5" s="1"/>
  <c r="D28" i="4"/>
  <c r="E29" i="5" s="1"/>
  <c r="F28" i="4"/>
  <c r="F29" i="5" s="1"/>
  <c r="H10" i="4"/>
  <c r="F16" i="4"/>
  <c r="F3" i="5" s="1"/>
  <c r="F10" i="4"/>
  <c r="D16" i="4"/>
  <c r="D10" i="4"/>
  <c r="H15" i="4"/>
  <c r="G20" i="5" s="1"/>
  <c r="F20" i="5"/>
  <c r="E20" i="5"/>
  <c r="H19" i="4"/>
  <c r="G14" i="5" s="1"/>
  <c r="F17" i="4"/>
  <c r="F8" i="5" s="1"/>
  <c r="D17" i="4"/>
  <c r="E8" i="5" s="1"/>
  <c r="E3" i="5"/>
  <c r="E4" i="5"/>
  <c r="F4" i="5"/>
  <c r="F6" i="5"/>
  <c r="E7" i="5"/>
  <c r="F2" i="5"/>
  <c r="E2" i="5"/>
  <c r="C11" i="1"/>
  <c r="C9" i="1"/>
  <c r="H9" i="1" s="1"/>
  <c r="C8" i="1"/>
  <c r="H8" i="1" s="1"/>
  <c r="C11" i="4"/>
  <c r="C9" i="4"/>
  <c r="C2" i="4"/>
  <c r="F17" i="1"/>
  <c r="D17" i="1"/>
  <c r="I12" i="4"/>
  <c r="G12" i="4"/>
  <c r="E12" i="4"/>
  <c r="H12" i="1"/>
  <c r="F12" i="1"/>
  <c r="D12" i="1"/>
  <c r="A12" i="4"/>
  <c r="F16" i="1"/>
  <c r="D16" i="1"/>
  <c r="H14" i="4"/>
  <c r="H13" i="4"/>
  <c r="F14" i="1"/>
  <c r="F14" i="4" s="1"/>
  <c r="F13" i="1"/>
  <c r="F13" i="4" s="1"/>
  <c r="D14" i="1"/>
  <c r="D14" i="4" s="1"/>
  <c r="D13" i="1"/>
  <c r="D13" i="4" s="1"/>
  <c r="I10" i="4"/>
  <c r="G10" i="4"/>
  <c r="E10" i="4"/>
  <c r="F10" i="1"/>
  <c r="D10" i="1"/>
  <c r="F28" i="1"/>
  <c r="D28" i="1"/>
  <c r="H19" i="1"/>
  <c r="I31" i="4"/>
  <c r="G31" i="4"/>
  <c r="E31" i="4"/>
  <c r="H31" i="1"/>
  <c r="F31" i="1"/>
  <c r="D31" i="1"/>
  <c r="H48" i="1"/>
  <c r="F48" i="1"/>
  <c r="D48" i="1"/>
  <c r="D47" i="1"/>
  <c r="F47" i="1"/>
  <c r="H47" i="1"/>
  <c r="D26" i="1"/>
  <c r="F26" i="1"/>
  <c r="I39" i="4"/>
  <c r="G39" i="4"/>
  <c r="E39" i="4"/>
  <c r="H39" i="1"/>
  <c r="F39" i="1"/>
  <c r="D39" i="1"/>
  <c r="I22" i="4"/>
  <c r="I23" i="4"/>
  <c r="I24" i="4"/>
  <c r="I25" i="4"/>
  <c r="I27" i="4"/>
  <c r="I29" i="4"/>
  <c r="I30" i="4"/>
  <c r="I36" i="4"/>
  <c r="I21" i="4"/>
  <c r="G22" i="4"/>
  <c r="G23" i="4"/>
  <c r="G24" i="4"/>
  <c r="G25" i="4"/>
  <c r="G27" i="4"/>
  <c r="G29" i="4"/>
  <c r="G30" i="4"/>
  <c r="G35" i="4"/>
  <c r="G36" i="4"/>
  <c r="G21" i="4"/>
  <c r="E22" i="4"/>
  <c r="E23" i="4"/>
  <c r="E24" i="4"/>
  <c r="E25" i="4"/>
  <c r="E27" i="4"/>
  <c r="E29" i="4"/>
  <c r="E30" i="4"/>
  <c r="E35" i="4"/>
  <c r="E36" i="4"/>
  <c r="E21" i="4"/>
  <c r="I9" i="4"/>
  <c r="I11" i="4"/>
  <c r="I13" i="4"/>
  <c r="I14" i="4"/>
  <c r="I15" i="4"/>
  <c r="I16" i="4"/>
  <c r="I17" i="4"/>
  <c r="I18" i="4"/>
  <c r="I8" i="4"/>
  <c r="G9" i="4"/>
  <c r="G11" i="4"/>
  <c r="G13" i="4"/>
  <c r="G14" i="4"/>
  <c r="G15" i="4"/>
  <c r="G16" i="4"/>
  <c r="G17" i="4"/>
  <c r="G18" i="4"/>
  <c r="G8" i="4"/>
  <c r="E9" i="4"/>
  <c r="E11" i="4"/>
  <c r="E13" i="4"/>
  <c r="E14" i="4"/>
  <c r="E15" i="4"/>
  <c r="E16" i="4"/>
  <c r="E17" i="4"/>
  <c r="E18" i="4"/>
  <c r="E8" i="4"/>
  <c r="I40" i="4"/>
  <c r="I41" i="4"/>
  <c r="I42" i="4"/>
  <c r="I43" i="4"/>
  <c r="I44" i="4"/>
  <c r="I45" i="4"/>
  <c r="I46" i="4"/>
  <c r="I49" i="4"/>
  <c r="I51" i="4"/>
  <c r="I52" i="4"/>
  <c r="G40" i="4"/>
  <c r="G41" i="4"/>
  <c r="G42" i="4"/>
  <c r="G43" i="4"/>
  <c r="G44" i="4"/>
  <c r="G45" i="4"/>
  <c r="G46" i="4"/>
  <c r="G49" i="4"/>
  <c r="G51" i="4"/>
  <c r="G52" i="4"/>
  <c r="E40" i="4"/>
  <c r="E41" i="4"/>
  <c r="E42" i="4"/>
  <c r="E43" i="4"/>
  <c r="E44" i="4"/>
  <c r="E45" i="4"/>
  <c r="E46" i="4"/>
  <c r="E49" i="4"/>
  <c r="E51" i="4"/>
  <c r="E52" i="4"/>
  <c r="I38" i="4"/>
  <c r="E38" i="4"/>
  <c r="G38" i="4"/>
  <c r="A52" i="4"/>
  <c r="A51" i="4"/>
  <c r="H36" i="1"/>
  <c r="H35" i="1"/>
  <c r="H30" i="1"/>
  <c r="D44" i="1"/>
  <c r="F44" i="1"/>
  <c r="H44" i="1"/>
  <c r="D46" i="1"/>
  <c r="F46" i="1"/>
  <c r="H46" i="1"/>
  <c r="D45" i="1"/>
  <c r="F45" i="1"/>
  <c r="H45" i="1"/>
  <c r="D52" i="1"/>
  <c r="F52" i="1"/>
  <c r="H52" i="1"/>
  <c r="F51" i="1"/>
  <c r="F49" i="1"/>
  <c r="H49" i="1"/>
  <c r="D43" i="1"/>
  <c r="F43" i="1"/>
  <c r="H43" i="1"/>
  <c r="D42" i="1"/>
  <c r="F42" i="1"/>
  <c r="H42" i="1"/>
  <c r="D41" i="1"/>
  <c r="F41" i="1"/>
  <c r="H41" i="1"/>
  <c r="D36" i="1"/>
  <c r="F36" i="1"/>
  <c r="D35" i="1"/>
  <c r="F35" i="1"/>
  <c r="H29" i="1"/>
  <c r="D30" i="1"/>
  <c r="F30" i="1"/>
  <c r="D29" i="1"/>
  <c r="F29" i="1"/>
  <c r="D27" i="1"/>
  <c r="F27" i="1"/>
  <c r="F22" i="1"/>
  <c r="F23" i="1"/>
  <c r="F24" i="1"/>
  <c r="F25" i="1"/>
  <c r="D22" i="1"/>
  <c r="D23" i="1"/>
  <c r="D24" i="1"/>
  <c r="D25" i="1"/>
  <c r="D21" i="1"/>
  <c r="H21" i="1"/>
  <c r="H18" i="1"/>
  <c r="H15" i="1"/>
  <c r="F9" i="1"/>
  <c r="D9" i="1"/>
  <c r="D8" i="1"/>
  <c r="F8" i="1"/>
  <c r="F21" i="1"/>
  <c r="G17" i="5" l="1"/>
  <c r="G15" i="5"/>
  <c r="H42" i="4"/>
  <c r="G42" i="5" s="1"/>
  <c r="D42" i="4"/>
  <c r="E42" i="5" s="1"/>
  <c r="D46" i="4"/>
  <c r="E46" i="5" s="1"/>
  <c r="H11" i="1"/>
  <c r="D11" i="1"/>
  <c r="F11" i="1"/>
  <c r="C9" i="5"/>
  <c r="D9" i="5" s="1"/>
  <c r="H18" i="4"/>
  <c r="F18" i="4"/>
  <c r="F11" i="5" s="1"/>
  <c r="D18" i="4"/>
  <c r="C13" i="5"/>
  <c r="D13" i="5" s="1"/>
  <c r="D19" i="4"/>
  <c r="F19" i="4"/>
  <c r="F13" i="5" s="1"/>
  <c r="C8" i="5"/>
  <c r="D8" i="5" s="1"/>
  <c r="H17" i="4"/>
  <c r="G8" i="5" s="1"/>
  <c r="E5" i="5"/>
  <c r="D8" i="4"/>
  <c r="C12" i="5"/>
  <c r="D12" i="5" s="1"/>
  <c r="C3" i="5"/>
  <c r="D3" i="5" s="1"/>
  <c r="H16" i="4"/>
  <c r="G51" i="5"/>
  <c r="G50" i="5"/>
  <c r="F51" i="5"/>
  <c r="F50" i="5"/>
  <c r="E51" i="5"/>
  <c r="E50" i="5"/>
  <c r="H36" i="4"/>
  <c r="G36" i="5" s="1"/>
  <c r="D36" i="4"/>
  <c r="E36" i="5" s="1"/>
  <c r="D35" i="4"/>
  <c r="E33" i="5" s="1"/>
  <c r="D22" i="5"/>
  <c r="F21" i="4"/>
  <c r="F22" i="5" s="1"/>
  <c r="H21" i="4"/>
  <c r="G22" i="5" s="1"/>
  <c r="D21" i="4"/>
  <c r="E22" i="5" s="1"/>
  <c r="C6" i="5"/>
  <c r="D6" i="5" s="1"/>
  <c r="C4" i="5"/>
  <c r="D4" i="5" s="1"/>
  <c r="C21" i="5"/>
  <c r="D21" i="5" s="1"/>
  <c r="C7" i="5"/>
  <c r="D7" i="5" s="1"/>
  <c r="C5" i="5"/>
  <c r="D5" i="5" s="1"/>
  <c r="F9" i="5"/>
  <c r="F21" i="5"/>
  <c r="G21" i="5"/>
  <c r="E6" i="5"/>
  <c r="G12" i="5"/>
  <c r="E10" i="5"/>
  <c r="E21" i="5"/>
  <c r="H40" i="4"/>
  <c r="G40" i="5" s="1"/>
  <c r="F40" i="4"/>
  <c r="F40" i="5" s="1"/>
  <c r="D40" i="4"/>
  <c r="E40" i="5" s="1"/>
  <c r="H44" i="4"/>
  <c r="G44" i="5" s="1"/>
  <c r="F44" i="4"/>
  <c r="F44" i="5" s="1"/>
  <c r="D44" i="4"/>
  <c r="E44" i="5" s="1"/>
  <c r="H48" i="4"/>
  <c r="G48" i="5" s="1"/>
  <c r="F48" i="4"/>
  <c r="F48" i="5" s="1"/>
  <c r="D48" i="4"/>
  <c r="E48" i="5" s="1"/>
  <c r="C11" i="5"/>
  <c r="D11" i="5" s="1"/>
  <c r="F7" i="5"/>
  <c r="F5" i="5"/>
  <c r="E9" i="5"/>
  <c r="G9" i="5"/>
  <c r="E13" i="5"/>
  <c r="G13" i="5"/>
  <c r="G16" i="5"/>
  <c r="E16" i="5"/>
  <c r="F35" i="5"/>
  <c r="F36" i="5"/>
  <c r="G35" i="5"/>
  <c r="G34" i="5"/>
  <c r="E35" i="5"/>
  <c r="E34" i="5"/>
  <c r="H45" i="4"/>
  <c r="G45" i="5" s="1"/>
  <c r="F45" i="4"/>
  <c r="F45" i="5" s="1"/>
  <c r="D45" i="4"/>
  <c r="E45" i="5" s="1"/>
  <c r="H43" i="4"/>
  <c r="G43" i="5" s="1"/>
  <c r="F43" i="4"/>
  <c r="F43" i="5" s="1"/>
  <c r="D43" i="4"/>
  <c r="E43" i="5" s="1"/>
  <c r="H41" i="4"/>
  <c r="G41" i="5" s="1"/>
  <c r="F41" i="4"/>
  <c r="F41" i="5" s="1"/>
  <c r="D41" i="4"/>
  <c r="E41" i="5" s="1"/>
  <c r="H49" i="4"/>
  <c r="G49" i="5" s="1"/>
  <c r="F49" i="4"/>
  <c r="F49" i="5" s="1"/>
  <c r="D49" i="4"/>
  <c r="E49" i="5" s="1"/>
  <c r="H52" i="4"/>
  <c r="F52" i="4"/>
  <c r="D52" i="4"/>
  <c r="C55" i="5"/>
  <c r="D55" i="5" s="1"/>
  <c r="C54" i="5"/>
  <c r="D54" i="5" s="1"/>
  <c r="C37" i="5"/>
  <c r="D37" i="5" s="1"/>
  <c r="C36" i="5"/>
  <c r="D36" i="5" s="1"/>
  <c r="C35" i="5"/>
  <c r="D35" i="5" s="1"/>
  <c r="C17" i="5"/>
  <c r="D17" i="5" s="1"/>
  <c r="C16" i="5"/>
  <c r="D16" i="5" s="1"/>
  <c r="C15" i="5"/>
  <c r="D15" i="5" s="1"/>
  <c r="C14" i="5"/>
  <c r="D14" i="5" s="1"/>
  <c r="E52" i="5"/>
  <c r="E19" i="5"/>
  <c r="D9" i="4"/>
  <c r="F19" i="5"/>
  <c r="F9" i="4"/>
  <c r="G19" i="5"/>
  <c r="H9" i="4"/>
  <c r="E18" i="5"/>
  <c r="F18" i="5"/>
  <c r="F8" i="4"/>
  <c r="G18" i="5"/>
  <c r="H8" i="4"/>
  <c r="C8" i="4"/>
  <c r="F17" i="5" l="1"/>
  <c r="F15" i="5"/>
  <c r="F12" i="5"/>
  <c r="D11" i="4"/>
  <c r="E12" i="5"/>
  <c r="E11" i="5"/>
  <c r="F14" i="5"/>
  <c r="F16" i="5"/>
  <c r="F11" i="4"/>
  <c r="F10" i="5"/>
  <c r="G6" i="5"/>
  <c r="G4" i="5"/>
  <c r="G3" i="5"/>
  <c r="G5" i="5"/>
  <c r="G7" i="5"/>
  <c r="G2" i="5"/>
  <c r="E15" i="5"/>
  <c r="E14" i="5"/>
  <c r="E17" i="5"/>
  <c r="H11" i="4"/>
  <c r="G10" i="5"/>
  <c r="G11" i="5"/>
  <c r="F54" i="5"/>
  <c r="F55" i="5"/>
  <c r="F53" i="5"/>
  <c r="E54" i="5"/>
  <c r="E53" i="5"/>
  <c r="E55" i="5"/>
  <c r="G54" i="5"/>
  <c r="G53" i="5"/>
  <c r="G55" i="5"/>
</calcChain>
</file>

<file path=xl/sharedStrings.xml><?xml version="1.0" encoding="utf-8"?>
<sst xmlns="http://schemas.openxmlformats.org/spreadsheetml/2006/main" count="488" uniqueCount="199">
  <si>
    <t>Ремінь ліжка двохспального, пара</t>
  </si>
  <si>
    <t>Ремінь ліжка односпального, пара</t>
  </si>
  <si>
    <t>Роздріб</t>
  </si>
  <si>
    <t>Валюта</t>
  </si>
  <si>
    <t>грн.</t>
  </si>
  <si>
    <t>Є, євро</t>
  </si>
  <si>
    <t>Курс $</t>
  </si>
  <si>
    <t>Курс Є</t>
  </si>
  <si>
    <t>5шт</t>
  </si>
  <si>
    <t>20шт</t>
  </si>
  <si>
    <t>50шт</t>
  </si>
  <si>
    <t>10шт</t>
  </si>
  <si>
    <t>100шт</t>
  </si>
  <si>
    <t>х</t>
  </si>
  <si>
    <t>10пар</t>
  </si>
  <si>
    <t>20пар</t>
  </si>
  <si>
    <t>3пар</t>
  </si>
  <si>
    <t>2пар</t>
  </si>
  <si>
    <t>5пар</t>
  </si>
  <si>
    <t>50пар</t>
  </si>
  <si>
    <t>Найменування</t>
  </si>
  <si>
    <t>Механізм підйому матраца М43 (без амортизаторів), пара, (Укр)</t>
  </si>
  <si>
    <t>Механізм підйому матраца М44 (без амортизаторів), пара, (Укр)</t>
  </si>
  <si>
    <t>Механізм підйому матраца В44 (без амортизаторів), пара, (Укр)</t>
  </si>
  <si>
    <t>Нога поворотно-відкидна фарбована, пара, (Укр)</t>
  </si>
  <si>
    <t>Завіс циліндричний D10мм, DC,шт, (Китай)</t>
  </si>
  <si>
    <t>Завіс циліндричний D12мм, DC,шт, (Китай)</t>
  </si>
  <si>
    <t>Завіс врізний шарнірний DC, шт, (Китай)</t>
  </si>
  <si>
    <t>brand-mebel.com</t>
  </si>
  <si>
    <t>м.Львів. вул.Личаківська 255</t>
  </si>
  <si>
    <t>кількість</t>
  </si>
  <si>
    <t>Опт 1(-5%)</t>
  </si>
  <si>
    <t>Опт2(-10%)</t>
  </si>
  <si>
    <t>Опт3(-20%)</t>
  </si>
  <si>
    <t>Механізм журнал-обідн стола трансформера "Сігма",пара (Укр)</t>
  </si>
  <si>
    <t>Механізм журнальн стола-трансформера "Eksan",пара,(Турц)</t>
  </si>
  <si>
    <t>Механізм ліжка трансформера двосп "Крафт", пара, (Укр)</t>
  </si>
  <si>
    <t>Механізм ліжка трансформера односп МТ10, пара, (Укр)</t>
  </si>
  <si>
    <t>Механізм ліжка трансформера односп MLА209, пара, (Італ)</t>
  </si>
  <si>
    <t>Механізм ліжка трансформера односп MLА108,1, пара, (Італ)</t>
  </si>
  <si>
    <t>Механізм ліжка трансформера півторасп MLА108,2, пара, (Італ)</t>
  </si>
  <si>
    <t>Механізм ліжка трансформера двосп MLА108,4, пара, (Італ)</t>
  </si>
  <si>
    <t>$, дол.</t>
  </si>
  <si>
    <t>Завіс циліндричний D12мм, Siso,шт, (Данія)</t>
  </si>
  <si>
    <t>Завіс циліндричний D14мм, DC,шт, (Китай)</t>
  </si>
  <si>
    <t>Завіс циліндричний D14мм, Siso,шт, (Данія)</t>
  </si>
  <si>
    <t>Завіс циліндричний D10мм, Siso,шт, (Данія)</t>
  </si>
  <si>
    <t xml:space="preserve">тел (032)290 22 22, 096 0000 249    </t>
  </si>
  <si>
    <t xml:space="preserve">093 0000 249    </t>
  </si>
  <si>
    <t>не змінювати</t>
  </si>
  <si>
    <t>прайс-лист, гривня</t>
  </si>
  <si>
    <t>прайс-лист, валюта</t>
  </si>
  <si>
    <t>Завіс врізний шарнірний Siso (золото,сатин,бронза), шт, (Данія)</t>
  </si>
  <si>
    <t>5комп.</t>
  </si>
  <si>
    <t>20ком.</t>
  </si>
  <si>
    <t>10ком.</t>
  </si>
  <si>
    <t>Комплект коліс для стола трансформера Сігма  (4шт.)</t>
  </si>
  <si>
    <t>Завіс циліндричний D16мм, Siso,шт, (Данія)</t>
  </si>
  <si>
    <t>Механізм ліжка трансформера двосп MLА108,6, пара, (Італ)</t>
  </si>
  <si>
    <t>Завіс врізний шарнірний BM, шт, (Китай)</t>
  </si>
  <si>
    <t>Нога поворотно-відкидна нікель, вис. 450мм, пара, (Укр)</t>
  </si>
  <si>
    <t>Нога поворотно-відкидна нікель, вис. 260мм, пара, (Укр)</t>
  </si>
  <si>
    <t>Газовий амортизатор L360мм (1500N), шт, (Турц)</t>
  </si>
  <si>
    <t>Газовий амортизатор L360мм (250,350,450,750,1000,1200N), шт, (Турц)</t>
  </si>
  <si>
    <t>Газовий амортизатор L600мм (500,600,800,1000,1200N), шт, (Турц)</t>
  </si>
  <si>
    <t>Механізм підйому матраца В44 (800-1200N), компл., (Укр+Турц)</t>
  </si>
  <si>
    <t>Механізм підйому матраца М43 (250-1200N), компл., (Укр+Турц)</t>
  </si>
  <si>
    <t>Механізм підйому матраца М44 (250-1200N), компл., (Укр+Турц)</t>
  </si>
  <si>
    <t>Механізм ліжка трансформера двосп "Крафт плюс", пара, (Укр)</t>
  </si>
  <si>
    <t>Газовий амортизатор L420мм (600N,800N,1000N,1200N), шт, (Турц)</t>
  </si>
  <si>
    <t>Механізм підйому матраца Foxter (250-1200N), компл., (Укр+Турц)</t>
  </si>
  <si>
    <t>Опт 1</t>
  </si>
  <si>
    <t>Опт2</t>
  </si>
  <si>
    <t>Опт3</t>
  </si>
  <si>
    <t>Обмежувач ходу амортизатора для механізму підйому М43/М44</t>
  </si>
  <si>
    <t xml:space="preserve">тел (032)243 0 249, 096 0000 249    </t>
  </si>
  <si>
    <t>Код товару</t>
  </si>
  <si>
    <t>Назва  товару</t>
  </si>
  <si>
    <t>Ціна основна</t>
  </si>
  <si>
    <t>Ціна 1</t>
  </si>
  <si>
    <t>Ціна 2</t>
  </si>
  <si>
    <t>Ціна 3</t>
  </si>
  <si>
    <t>Ціна 4</t>
  </si>
  <si>
    <t>Ціна 5</t>
  </si>
  <si>
    <t>000071</t>
  </si>
  <si>
    <t>Газовий амортизатор 380мм 250N</t>
  </si>
  <si>
    <t>000072</t>
  </si>
  <si>
    <t>Газовий амортизатор 380мм 350N</t>
  </si>
  <si>
    <t>000073</t>
  </si>
  <si>
    <t>Газовий амортизатор 380мм 450N</t>
  </si>
  <si>
    <t>000074</t>
  </si>
  <si>
    <t>Газовий амортизатор 380мм 750N</t>
  </si>
  <si>
    <t>000075</t>
  </si>
  <si>
    <t>Газовий амортизатор 380мм 1000N</t>
  </si>
  <si>
    <t>000076</t>
  </si>
  <si>
    <t>Газовий амортизатор 380мм 1200N</t>
  </si>
  <si>
    <t>000077</t>
  </si>
  <si>
    <t>Газовий амортизатор 380мм 1500N</t>
  </si>
  <si>
    <t>000078</t>
  </si>
  <si>
    <t>Газовий амортизатор 420мм 600N</t>
  </si>
  <si>
    <t>000079</t>
  </si>
  <si>
    <t>Газовий амортизатор 420мм 800N</t>
  </si>
  <si>
    <t>000080</t>
  </si>
  <si>
    <t>Газовий амортизатор 420мм 1000N</t>
  </si>
  <si>
    <t>000081</t>
  </si>
  <si>
    <t>Газовий амортизатор 420мм 1200N</t>
  </si>
  <si>
    <t>000082</t>
  </si>
  <si>
    <t>Газовий амортизатор 600мм 500N</t>
  </si>
  <si>
    <t>000083</t>
  </si>
  <si>
    <t>Газовий амортизатор 600мм 600N</t>
  </si>
  <si>
    <t>000084</t>
  </si>
  <si>
    <t>Газовий амортизатор 600мм 800N</t>
  </si>
  <si>
    <t>000085</t>
  </si>
  <si>
    <t>Газовий амортизатор 600мм 1000N</t>
  </si>
  <si>
    <t>000086</t>
  </si>
  <si>
    <t>Газовий амортизатор 600мм 1200N</t>
  </si>
  <si>
    <t>000087</t>
  </si>
  <si>
    <t>Механізм підйому ліжка М43</t>
  </si>
  <si>
    <t>000088</t>
  </si>
  <si>
    <t>Механізм підйому ліжка М44</t>
  </si>
  <si>
    <t>000089</t>
  </si>
  <si>
    <t>Механізм підйому ліжка В44</t>
  </si>
  <si>
    <t>000090</t>
  </si>
  <si>
    <t>Механізм підйому ліжка Фокстер</t>
  </si>
  <si>
    <t>000091</t>
  </si>
  <si>
    <t>Механізм ліжка трансформера МТ10</t>
  </si>
  <si>
    <t>000092</t>
  </si>
  <si>
    <t>Механізм ліжка трансформера MLA209</t>
  </si>
  <si>
    <t>000093</t>
  </si>
  <si>
    <t>Механізм ліжка трансформера MLA108,1</t>
  </si>
  <si>
    <t>000094</t>
  </si>
  <si>
    <t>Механізм ліжка трансформера MLA108,2</t>
  </si>
  <si>
    <t>000095</t>
  </si>
  <si>
    <t>Механізм ліжка трансформера MLA108,4</t>
  </si>
  <si>
    <t>000096</t>
  </si>
  <si>
    <t>Механізм ліжка трансформера MLA108,6</t>
  </si>
  <si>
    <t>000097</t>
  </si>
  <si>
    <t>Механізм ліжка трансформера Крафт</t>
  </si>
  <si>
    <t>000098</t>
  </si>
  <si>
    <t>Механізм ліжка трансформера Крафт плюс</t>
  </si>
  <si>
    <t>000099</t>
  </si>
  <si>
    <t>Нога поворотно-відкидна фарбована</t>
  </si>
  <si>
    <t>000100</t>
  </si>
  <si>
    <t>Нога поворотно-відкидна нікель 260мм</t>
  </si>
  <si>
    <t>000101</t>
  </si>
  <si>
    <t>Нога поворотно-відкидна нікель 450мм</t>
  </si>
  <si>
    <t>000102</t>
  </si>
  <si>
    <t>Ремінь ліжка односпального 90см</t>
  </si>
  <si>
    <t>000103</t>
  </si>
  <si>
    <t>Ремінь ліжка двоспального 120см</t>
  </si>
  <si>
    <t>000104</t>
  </si>
  <si>
    <t>Ремінь ліжка двоспального 160см</t>
  </si>
  <si>
    <t>000105</t>
  </si>
  <si>
    <t>Ремінь ліжка двоспального 180см</t>
  </si>
  <si>
    <t>000106</t>
  </si>
  <si>
    <t>Обмежувач ходу газового амортизатора</t>
  </si>
  <si>
    <t>000107</t>
  </si>
  <si>
    <t>Механізм стола трансформера Сігма</t>
  </si>
  <si>
    <t>000108</t>
  </si>
  <si>
    <t>Комплект коліс для стола трансформера (4шт)</t>
  </si>
  <si>
    <t>000109</t>
  </si>
  <si>
    <t>Механізм стола трансформера Ексан</t>
  </si>
  <si>
    <t>000110</t>
  </si>
  <si>
    <t>Завіс циліндричний D10мм, DC</t>
  </si>
  <si>
    <t>000111</t>
  </si>
  <si>
    <t>Завіс циліндричний D12мм, DC</t>
  </si>
  <si>
    <t>000112</t>
  </si>
  <si>
    <t>Завіс циліндричний D14мм, DC</t>
  </si>
  <si>
    <t>000113</t>
  </si>
  <si>
    <t>Завіс циліндричний D10мм, Siso</t>
  </si>
  <si>
    <t>000114</t>
  </si>
  <si>
    <t>Завіс циліндричний D12мм, Siso</t>
  </si>
  <si>
    <t>000115</t>
  </si>
  <si>
    <t>Завіс циліндричний D14мм, Siso</t>
  </si>
  <si>
    <t>000116</t>
  </si>
  <si>
    <t>Завіс циліндричний D16мм, Siso</t>
  </si>
  <si>
    <t>000117</t>
  </si>
  <si>
    <t>Завіс врізний шарнірний BM хром</t>
  </si>
  <si>
    <t>000118</t>
  </si>
  <si>
    <t>Завіс врізний шарнірний DC хром</t>
  </si>
  <si>
    <t>000119</t>
  </si>
  <si>
    <t>Завіс врізний шарнірний MMP золото</t>
  </si>
  <si>
    <t>000120</t>
  </si>
  <si>
    <t>Завіс врізний шарнірний MMP сатин</t>
  </si>
  <si>
    <t>000121</t>
  </si>
  <si>
    <t>Завіс врізний шарнірний MMP коричневий</t>
  </si>
  <si>
    <t>000122</t>
  </si>
  <si>
    <t>Завіс врізний шарнірний Siso золото</t>
  </si>
  <si>
    <t>000123</t>
  </si>
  <si>
    <t>Завіс врізний шарнірний Siso сатин</t>
  </si>
  <si>
    <t>000124</t>
  </si>
  <si>
    <t>Завіс врізний шарнірний Siso бронза</t>
  </si>
  <si>
    <t>Завіс врізний шарнірний MMP (золото,сатин), шт.</t>
  </si>
  <si>
    <t>Завіс врізний шарнірний MMP (темно коричн), шт.</t>
  </si>
  <si>
    <t xml:space="preserve">Нога ліжка трансформера "Дует", вис. </t>
  </si>
  <si>
    <t>Штанга з'єднювач ноги "Дует"</t>
  </si>
  <si>
    <t>3шт</t>
  </si>
  <si>
    <t>* Всі оптові замовлення по третій та четвертій колонці, що прив'язані до валюти, прораховуються по актуальному курсу на час оплати. Свіжий курс можна переглянути ТУТ, колонка - ПРОДАЖ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</si>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</sst>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8"/>
      <name val="Baskerville Old Face"/>
      <family val="1"/>
    </font>
    <font>
      <sz val="12"/>
      <color theme="1"/>
      <name val="Baskerville Old Face"/>
      <family val="1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u/>
      <sz val="12"/>
      <color theme="10"/>
      <name val="Calibri"/>
      <family val="2"/>
      <charset val="204"/>
    </font>
    <font>
      <sz val="1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4"/>
      <name val="Baskerville Old Face"/>
      <family val="1"/>
    </font>
    <font>
      <sz val="10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3"/>
      <color rgb="FFFF0000"/>
      <name val="Calibri"/>
      <family val="2"/>
      <charset val="204"/>
      <scheme val="minor"/>
    </font>
    <font>
      <u/>
      <sz val="10"/>
      <name val="Calibri"/>
      <family val="2"/>
      <charset val="204"/>
    </font>
    <font>
      <u/>
      <sz val="12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/>
      <right style="double">
        <color rgb="FFFF0000"/>
      </right>
      <top/>
      <bottom/>
      <diagonal/>
    </border>
    <border>
      <left/>
      <right style="double">
        <color rgb="FFFF0000"/>
      </right>
      <top/>
      <bottom style="thin">
        <color indexed="64"/>
      </bottom>
      <diagonal/>
    </border>
    <border>
      <left/>
      <right style="double">
        <color rgb="FFFF0000"/>
      </right>
      <top style="thin">
        <color indexed="64"/>
      </top>
      <bottom style="thin">
        <color indexed="64"/>
      </bottom>
      <diagonal/>
    </border>
    <border>
      <left/>
      <right style="double">
        <color rgb="FFFF0000"/>
      </right>
      <top style="thin">
        <color indexed="64"/>
      </top>
      <bottom/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double">
        <color rgb="FFFF0000"/>
      </bottom>
      <diagonal/>
    </border>
    <border>
      <left/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/>
      <top/>
      <bottom style="double">
        <color rgb="FFFF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5" fillId="0" borderId="3" xfId="0" applyFont="1" applyBorder="1" applyAlignment="1"/>
    <xf numFmtId="0" fontId="0" fillId="0" borderId="0" xfId="0" applyBorder="1"/>
    <xf numFmtId="1" fontId="0" fillId="0" borderId="0" xfId="0" applyNumberFormat="1" applyBorder="1" applyAlignment="1">
      <alignment horizontal="right"/>
    </xf>
    <xf numFmtId="0" fontId="4" fillId="0" borderId="0" xfId="0" applyFont="1" applyBorder="1" applyAlignment="1"/>
    <xf numFmtId="0" fontId="2" fillId="0" borderId="0" xfId="0" applyFont="1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/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8" fillId="0" borderId="2" xfId="0" applyNumberFormat="1" applyFont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2" fontId="8" fillId="0" borderId="2" xfId="0" applyNumberFormat="1" applyFont="1" applyBorder="1" applyAlignment="1">
      <alignment horizontal="right"/>
    </xf>
    <xf numFmtId="0" fontId="0" fillId="3" borderId="7" xfId="0" applyFill="1" applyBorder="1" applyAlignment="1">
      <alignment horizontal="center"/>
    </xf>
    <xf numFmtId="0" fontId="0" fillId="3" borderId="7" xfId="0" applyFill="1" applyBorder="1" applyAlignment="1">
      <alignment horizontal="left"/>
    </xf>
    <xf numFmtId="0" fontId="5" fillId="0" borderId="12" xfId="0" applyFont="1" applyBorder="1" applyAlignment="1"/>
    <xf numFmtId="0" fontId="3" fillId="0" borderId="12" xfId="0" applyFont="1" applyBorder="1" applyAlignment="1"/>
    <xf numFmtId="0" fontId="0" fillId="0" borderId="8" xfId="0" applyBorder="1" applyAlignment="1"/>
    <xf numFmtId="0" fontId="0" fillId="0" borderId="0" xfId="0" applyBorder="1" applyAlignment="1"/>
    <xf numFmtId="0" fontId="0" fillId="0" borderId="6" xfId="0" applyBorder="1" applyAlignment="1"/>
    <xf numFmtId="0" fontId="11" fillId="0" borderId="0" xfId="0" applyFont="1" applyAlignment="1"/>
    <xf numFmtId="0" fontId="12" fillId="0" borderId="15" xfId="0" applyFont="1" applyBorder="1" applyAlignment="1"/>
    <xf numFmtId="0" fontId="0" fillId="0" borderId="16" xfId="0" applyFill="1" applyBorder="1"/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10" xfId="0" applyFont="1" applyBorder="1" applyAlignment="1"/>
    <xf numFmtId="1" fontId="16" fillId="0" borderId="2" xfId="0" applyNumberFormat="1" applyFont="1" applyBorder="1" applyAlignment="1">
      <alignment horizontal="right"/>
    </xf>
    <xf numFmtId="0" fontId="3" fillId="0" borderId="4" xfId="0" applyFont="1" applyBorder="1" applyAlignment="1"/>
    <xf numFmtId="0" fontId="0" fillId="0" borderId="0" xfId="0" applyFont="1"/>
    <xf numFmtId="0" fontId="0" fillId="0" borderId="1" xfId="0" applyFill="1" applyBorder="1"/>
    <xf numFmtId="2" fontId="7" fillId="0" borderId="1" xfId="0" applyNumberFormat="1" applyFont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8" fillId="0" borderId="1" xfId="1" applyFont="1" applyBorder="1" applyAlignment="1" applyProtection="1"/>
    <xf numFmtId="0" fontId="18" fillId="0" borderId="0" xfId="1" applyFont="1" applyAlignment="1" applyProtection="1"/>
    <xf numFmtId="0" fontId="18" fillId="0" borderId="17" xfId="1" applyFont="1" applyFill="1" applyBorder="1" applyAlignment="1" applyProtection="1"/>
    <xf numFmtId="0" fontId="3" fillId="0" borderId="0" xfId="0" applyFont="1"/>
    <xf numFmtId="0" fontId="18" fillId="0" borderId="1" xfId="1" applyFont="1" applyFill="1" applyBorder="1" applyAlignment="1" applyProtection="1"/>
    <xf numFmtId="0" fontId="19" fillId="0" borderId="1" xfId="0" applyFont="1" applyBorder="1" applyAlignment="1">
      <alignment horizontal="center"/>
    </xf>
    <xf numFmtId="0" fontId="8" fillId="0" borderId="8" xfId="0" applyFont="1" applyBorder="1" applyAlignment="1"/>
    <xf numFmtId="0" fontId="8" fillId="0" borderId="0" xfId="0" applyFont="1" applyBorder="1" applyAlignment="1"/>
    <xf numFmtId="0" fontId="20" fillId="0" borderId="2" xfId="0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2" xfId="0" applyFont="1" applyBorder="1"/>
    <xf numFmtId="0" fontId="3" fillId="0" borderId="3" xfId="0" applyFont="1" applyBorder="1"/>
    <xf numFmtId="0" fontId="18" fillId="0" borderId="0" xfId="1" applyFont="1" applyBorder="1" applyAlignment="1" applyProtection="1"/>
    <xf numFmtId="0" fontId="8" fillId="0" borderId="0" xfId="0" applyFont="1" applyBorder="1" applyAlignment="1">
      <alignment horizontal="right"/>
    </xf>
    <xf numFmtId="0" fontId="3" fillId="0" borderId="10" xfId="0" applyFont="1" applyBorder="1"/>
    <xf numFmtId="0" fontId="14" fillId="0" borderId="18" xfId="1" applyFont="1" applyBorder="1" applyAlignment="1" applyProtection="1"/>
    <xf numFmtId="0" fontId="0" fillId="0" borderId="18" xfId="0" applyBorder="1"/>
    <xf numFmtId="0" fontId="7" fillId="0" borderId="18" xfId="0" applyFont="1" applyBorder="1" applyAlignment="1">
      <alignment horizontal="center"/>
    </xf>
    <xf numFmtId="2" fontId="8" fillId="0" borderId="19" xfId="0" applyNumberFormat="1" applyFont="1" applyBorder="1" applyAlignment="1">
      <alignment horizontal="right"/>
    </xf>
    <xf numFmtId="0" fontId="3" fillId="0" borderId="20" xfId="0" applyFont="1" applyBorder="1" applyAlignment="1"/>
    <xf numFmtId="0" fontId="3" fillId="0" borderId="21" xfId="0" applyFont="1" applyBorder="1" applyAlignment="1"/>
    <xf numFmtId="0" fontId="18" fillId="0" borderId="23" xfId="1" applyFont="1" applyBorder="1" applyAlignment="1" applyProtection="1"/>
    <xf numFmtId="0" fontId="0" fillId="0" borderId="23" xfId="0" applyBorder="1"/>
    <xf numFmtId="1" fontId="7" fillId="0" borderId="23" xfId="0" applyNumberFormat="1" applyFont="1" applyBorder="1" applyAlignment="1">
      <alignment horizontal="center"/>
    </xf>
    <xf numFmtId="0" fontId="3" fillId="0" borderId="22" xfId="0" applyFont="1" applyBorder="1" applyAlignment="1"/>
    <xf numFmtId="0" fontId="3" fillId="0" borderId="14" xfId="0" applyFont="1" applyBorder="1" applyAlignment="1"/>
    <xf numFmtId="0" fontId="4" fillId="0" borderId="8" xfId="0" applyFont="1" applyBorder="1" applyAlignment="1"/>
    <xf numFmtId="0" fontId="21" fillId="0" borderId="1" xfId="1" applyFont="1" applyBorder="1" applyAlignment="1" applyProtection="1"/>
    <xf numFmtId="1" fontId="7" fillId="0" borderId="1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right"/>
    </xf>
    <xf numFmtId="0" fontId="3" fillId="0" borderId="3" xfId="0" applyFont="1" applyFill="1" applyBorder="1" applyAlignment="1"/>
    <xf numFmtId="0" fontId="3" fillId="0" borderId="12" xfId="0" applyFont="1" applyFill="1" applyBorder="1" applyAlignment="1"/>
    <xf numFmtId="0" fontId="7" fillId="0" borderId="1" xfId="0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horizontal="center"/>
    </xf>
    <xf numFmtId="1" fontId="16" fillId="0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4" xfId="0" applyFont="1" applyFill="1" applyBorder="1" applyAlignment="1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" fontId="0" fillId="0" borderId="0" xfId="0" applyNumberFormat="1"/>
    <xf numFmtId="164" fontId="0" fillId="0" borderId="0" xfId="0" applyNumberFormat="1"/>
    <xf numFmtId="1" fontId="8" fillId="0" borderId="24" xfId="0" applyNumberFormat="1" applyFont="1" applyBorder="1" applyAlignment="1">
      <alignment horizontal="right"/>
    </xf>
    <xf numFmtId="1" fontId="0" fillId="0" borderId="0" xfId="0" applyNumberFormat="1" applyAlignment="1">
      <alignment vertical="center"/>
    </xf>
    <xf numFmtId="0" fontId="22" fillId="0" borderId="0" xfId="1" applyFont="1" applyBorder="1" applyAlignment="1" applyProtection="1">
      <alignment horizontal="left" wrapText="1"/>
    </xf>
    <xf numFmtId="0" fontId="0" fillId="2" borderId="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3" fillId="4" borderId="8" xfId="1" applyFont="1" applyFill="1" applyBorder="1" applyAlignment="1" applyProtection="1">
      <alignment horizontal="center" vertical="center"/>
    </xf>
    <xf numFmtId="0" fontId="13" fillId="4" borderId="9" xfId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17" fillId="0" borderId="0" xfId="0" applyNumberFormat="1" applyFont="1" applyBorder="1" applyAlignment="1">
      <alignment horizontal="center"/>
    </xf>
    <xf numFmtId="14" fontId="17" fillId="0" borderId="10" xfId="0" applyNumberFormat="1" applyFont="1" applyBorder="1" applyAlignment="1">
      <alignment horizontal="center"/>
    </xf>
    <xf numFmtId="14" fontId="17" fillId="0" borderId="6" xfId="0" applyNumberFormat="1" applyFont="1" applyBorder="1" applyAlignment="1">
      <alignment horizontal="center"/>
    </xf>
    <xf numFmtId="14" fontId="17" fillId="0" borderId="11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6" xfId="0" applyFont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http://brand-mebel.com/p39923491-mehanizm-podema-krovati.html" TargetMode="External"/><Relationship Id="rId18" Type="http://schemas.openxmlformats.org/officeDocument/2006/relationships/image" Target="../media/image8.jpeg"/><Relationship Id="rId26" Type="http://schemas.openxmlformats.org/officeDocument/2006/relationships/image" Target="../media/image11.jpeg"/><Relationship Id="rId39" Type="http://schemas.openxmlformats.org/officeDocument/2006/relationships/image" Target="../media/image16.jpeg"/><Relationship Id="rId21" Type="http://schemas.openxmlformats.org/officeDocument/2006/relationships/hyperlink" Target="http://brand-mebel.com/p37086417-mehanizm-dlya-krovati.html" TargetMode="External"/><Relationship Id="rId34" Type="http://schemas.openxmlformats.org/officeDocument/2006/relationships/hyperlink" Target="http://brand-mebel.com/p29356276-petlya-180-tsilindricheskaya.html" TargetMode="External"/><Relationship Id="rId42" Type="http://schemas.openxmlformats.org/officeDocument/2006/relationships/hyperlink" Target="http://brand-mebel.com/p38586310-petlya-vreznaya-sharnirnaya.html" TargetMode="External"/><Relationship Id="rId47" Type="http://schemas.openxmlformats.org/officeDocument/2006/relationships/image" Target="../media/image19.jpeg"/><Relationship Id="rId50" Type="http://schemas.openxmlformats.org/officeDocument/2006/relationships/hyperlink" Target="http://brand-mebel.com" TargetMode="External"/><Relationship Id="rId55" Type="http://schemas.openxmlformats.org/officeDocument/2006/relationships/hyperlink" Target="http://brand-mebel.com/p379645748-mehanizm-dlya-krovati.html" TargetMode="External"/><Relationship Id="rId63" Type="http://schemas.openxmlformats.org/officeDocument/2006/relationships/image" Target="../media/image26.jpeg"/><Relationship Id="rId7" Type="http://schemas.openxmlformats.org/officeDocument/2006/relationships/hyperlink" Target="http://brand-mebel.com/p43277820-mehanizm-podema-karkasa.html" TargetMode="External"/><Relationship Id="rId2" Type="http://schemas.openxmlformats.org/officeDocument/2006/relationships/image" Target="../media/image1.jpeg"/><Relationship Id="rId16" Type="http://schemas.openxmlformats.org/officeDocument/2006/relationships/image" Target="../media/image7.jpeg"/><Relationship Id="rId29" Type="http://schemas.openxmlformats.org/officeDocument/2006/relationships/hyperlink" Target="http://brand-mebel.com/p63989842-remni-dlya-dvospalnogo.html" TargetMode="External"/><Relationship Id="rId11" Type="http://schemas.openxmlformats.org/officeDocument/2006/relationships/hyperlink" Target="http://brand-mebel.com/p68399494-amortizator-gazovyj-lift.html" TargetMode="External"/><Relationship Id="rId24" Type="http://schemas.openxmlformats.org/officeDocument/2006/relationships/image" Target="../media/image10.jpeg"/><Relationship Id="rId32" Type="http://schemas.openxmlformats.org/officeDocument/2006/relationships/hyperlink" Target="http://brand-mebel.com/p29653041-mehanizm-zhurnalnogo-stola.html" TargetMode="External"/><Relationship Id="rId37" Type="http://schemas.openxmlformats.org/officeDocument/2006/relationships/hyperlink" Target="http://brand-mebel.com/p43277748-petlya-180-tsilindricheskaya.html" TargetMode="External"/><Relationship Id="rId40" Type="http://schemas.openxmlformats.org/officeDocument/2006/relationships/hyperlink" Target="http://brand-mebel.com/p271146223-petlya-vreznaya-sharnirnaya.html" TargetMode="External"/><Relationship Id="rId45" Type="http://schemas.openxmlformats.org/officeDocument/2006/relationships/hyperlink" Target="http://brand-mebel.com/p270640318-petlya-siso-180.html" TargetMode="External"/><Relationship Id="rId53" Type="http://schemas.openxmlformats.org/officeDocument/2006/relationships/image" Target="../media/image22.jpeg"/><Relationship Id="rId58" Type="http://schemas.openxmlformats.org/officeDocument/2006/relationships/hyperlink" Target="http://brand-mebel.com/p400625138-nozhki-dlya-krovati.html" TargetMode="External"/><Relationship Id="rId5" Type="http://schemas.openxmlformats.org/officeDocument/2006/relationships/hyperlink" Target="http://brand-mebel.com/p86271788-podemnyj-mehanizm-dlya.html" TargetMode="External"/><Relationship Id="rId61" Type="http://schemas.openxmlformats.org/officeDocument/2006/relationships/hyperlink" Target="https://brand-mebel.com/p550650723-podemnyj-mehanizm-dlya.html" TargetMode="External"/><Relationship Id="rId19" Type="http://schemas.openxmlformats.org/officeDocument/2006/relationships/hyperlink" Target="http://brand-mebel.com/p29234369-mehanizm-dlya-krovati.html" TargetMode="External"/><Relationship Id="rId14" Type="http://schemas.openxmlformats.org/officeDocument/2006/relationships/image" Target="../media/image6.jpeg"/><Relationship Id="rId22" Type="http://schemas.openxmlformats.org/officeDocument/2006/relationships/image" Target="../media/image9.jpeg"/><Relationship Id="rId27" Type="http://schemas.openxmlformats.org/officeDocument/2006/relationships/hyperlink" Target="http://brand-mebel.com/p47936382-remni-dlya-odnospalnogo.html" TargetMode="External"/><Relationship Id="rId30" Type="http://schemas.openxmlformats.org/officeDocument/2006/relationships/hyperlink" Target="http://brand-mebel.com/p26688985-mehanizm-dlya-stola.html" TargetMode="External"/><Relationship Id="rId35" Type="http://schemas.openxmlformats.org/officeDocument/2006/relationships/image" Target="../media/image15.jpeg"/><Relationship Id="rId43" Type="http://schemas.openxmlformats.org/officeDocument/2006/relationships/image" Target="../media/image18.jpeg"/><Relationship Id="rId48" Type="http://schemas.openxmlformats.org/officeDocument/2006/relationships/hyperlink" Target="http://brand-mebel.com/p86271975-podemnyj-mehanizm-dlya.html" TargetMode="External"/><Relationship Id="rId56" Type="http://schemas.openxmlformats.org/officeDocument/2006/relationships/image" Target="../media/image23.jpeg"/><Relationship Id="rId8" Type="http://schemas.openxmlformats.org/officeDocument/2006/relationships/image" Target="../media/image4.jpeg"/><Relationship Id="rId51" Type="http://schemas.openxmlformats.org/officeDocument/2006/relationships/image" Target="../media/image21.jpeg"/><Relationship Id="rId3" Type="http://schemas.openxmlformats.org/officeDocument/2006/relationships/hyperlink" Target="http://brand-mebel.com/p25232889-podemnyj-mehanizm-dlya.html" TargetMode="External"/><Relationship Id="rId12" Type="http://schemas.openxmlformats.org/officeDocument/2006/relationships/hyperlink" Target="http://brand-mebel.com/p67467370-amortizator-gazovyj-lift.html" TargetMode="External"/><Relationship Id="rId17" Type="http://schemas.openxmlformats.org/officeDocument/2006/relationships/hyperlink" Target="http://brand-mebel.com/p43277846-mehanizm-dlya-raskladnoj.html" TargetMode="External"/><Relationship Id="rId25" Type="http://schemas.openxmlformats.org/officeDocument/2006/relationships/hyperlink" Target="http://brand-mebel.com/p35956376-nozhki-dlya-krovati.html" TargetMode="External"/><Relationship Id="rId33" Type="http://schemas.openxmlformats.org/officeDocument/2006/relationships/image" Target="../media/image14.jpeg"/><Relationship Id="rId38" Type="http://schemas.openxmlformats.org/officeDocument/2006/relationships/hyperlink" Target="http://brand-mebel.com/p33096364-petlya-vreznaya-sharnirnaya.html" TargetMode="External"/><Relationship Id="rId46" Type="http://schemas.openxmlformats.org/officeDocument/2006/relationships/hyperlink" Target="http://brand-mebel.com/p270553422-petlya-siso-180.html" TargetMode="External"/><Relationship Id="rId59" Type="http://schemas.openxmlformats.org/officeDocument/2006/relationships/hyperlink" Target="http://brand-mebel.com/p503289108-mehanizm-dlya-krovati.html" TargetMode="External"/><Relationship Id="rId20" Type="http://schemas.openxmlformats.org/officeDocument/2006/relationships/hyperlink" Target="http://brand-mebel.com/p29234376-mehanizm-dlya-krovati.html" TargetMode="External"/><Relationship Id="rId41" Type="http://schemas.openxmlformats.org/officeDocument/2006/relationships/image" Target="../media/image17.jpeg"/><Relationship Id="rId54" Type="http://schemas.openxmlformats.org/officeDocument/2006/relationships/hyperlink" Target="http://brand-mebel.com/p377474952-petlya-siso-180.html" TargetMode="External"/><Relationship Id="rId62" Type="http://schemas.openxmlformats.org/officeDocument/2006/relationships/image" Target="../media/image25.jpeg"/><Relationship Id="rId1" Type="http://schemas.openxmlformats.org/officeDocument/2006/relationships/hyperlink" Target="http://brand-mebel.com/p86271569-podemnyj-mehanizm-dlya.html" TargetMode="External"/><Relationship Id="rId6" Type="http://schemas.openxmlformats.org/officeDocument/2006/relationships/image" Target="../media/image3.jpeg"/><Relationship Id="rId15" Type="http://schemas.openxmlformats.org/officeDocument/2006/relationships/hyperlink" Target="http://brand-mebel.com/p43277860-mehanizm-dlya-krovati.html" TargetMode="External"/><Relationship Id="rId23" Type="http://schemas.openxmlformats.org/officeDocument/2006/relationships/hyperlink" Target="http://brand-mebel.com/p36788285-nozhki-dlya-krovati.html" TargetMode="External"/><Relationship Id="rId28" Type="http://schemas.openxmlformats.org/officeDocument/2006/relationships/image" Target="../media/image12.jpeg"/><Relationship Id="rId36" Type="http://schemas.openxmlformats.org/officeDocument/2006/relationships/hyperlink" Target="http://brand-mebel.com/p31394731-petlya-180-tsilindricheskaya.html" TargetMode="External"/><Relationship Id="rId49" Type="http://schemas.openxmlformats.org/officeDocument/2006/relationships/image" Target="../media/image20.jpeg"/><Relationship Id="rId57" Type="http://schemas.openxmlformats.org/officeDocument/2006/relationships/hyperlink" Target="http://brand-mebel.com/p399817833-petlya-vreznaya-sharnirnaya.html" TargetMode="External"/><Relationship Id="rId10" Type="http://schemas.openxmlformats.org/officeDocument/2006/relationships/image" Target="../media/image5.jpeg"/><Relationship Id="rId31" Type="http://schemas.openxmlformats.org/officeDocument/2006/relationships/image" Target="../media/image13.jpeg"/><Relationship Id="rId44" Type="http://schemas.openxmlformats.org/officeDocument/2006/relationships/hyperlink" Target="http://brand-mebel.com/p270636698-petlya-siso-180.html" TargetMode="External"/><Relationship Id="rId52" Type="http://schemas.openxmlformats.org/officeDocument/2006/relationships/hyperlink" Target="http://brand-mebel.com/p282204543-komplekt-kolyos-dlya.html" TargetMode="External"/><Relationship Id="rId60" Type="http://schemas.openxmlformats.org/officeDocument/2006/relationships/image" Target="../media/image24.jpeg"/><Relationship Id="rId4" Type="http://schemas.openxmlformats.org/officeDocument/2006/relationships/image" Target="../media/image2.jpeg"/><Relationship Id="rId9" Type="http://schemas.openxmlformats.org/officeDocument/2006/relationships/hyperlink" Target="http://brand-mebel.com/p55962645-amortizator-gazovyj-lift.html" TargetMode="External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hyperlink" Target="http://brand-mebel.com/p39923491-mehanizm-podema-krovati.html" TargetMode="External"/><Relationship Id="rId18" Type="http://schemas.openxmlformats.org/officeDocument/2006/relationships/image" Target="../media/image8.jpeg"/><Relationship Id="rId26" Type="http://schemas.openxmlformats.org/officeDocument/2006/relationships/image" Target="../media/image11.jpeg"/><Relationship Id="rId39" Type="http://schemas.openxmlformats.org/officeDocument/2006/relationships/image" Target="../media/image16.jpeg"/><Relationship Id="rId21" Type="http://schemas.openxmlformats.org/officeDocument/2006/relationships/hyperlink" Target="http://brand-mebel.com/p37086417-mehanizm-dlya-krovati.html" TargetMode="External"/><Relationship Id="rId34" Type="http://schemas.openxmlformats.org/officeDocument/2006/relationships/hyperlink" Target="http://brand-mebel.com/p29356276-petlya-180-tsilindricheskaya.html" TargetMode="External"/><Relationship Id="rId42" Type="http://schemas.openxmlformats.org/officeDocument/2006/relationships/image" Target="../media/image18.jpeg"/><Relationship Id="rId47" Type="http://schemas.openxmlformats.org/officeDocument/2006/relationships/hyperlink" Target="http://brand-mebel.com/p86271975-podemnyj-mehanizm-dlya.html" TargetMode="External"/><Relationship Id="rId50" Type="http://schemas.openxmlformats.org/officeDocument/2006/relationships/image" Target="../media/image21.jpeg"/><Relationship Id="rId55" Type="http://schemas.openxmlformats.org/officeDocument/2006/relationships/hyperlink" Target="http://brand-mebel.com/p399817833-petlya-vreznaya-sharnirnaya.html" TargetMode="External"/><Relationship Id="rId7" Type="http://schemas.openxmlformats.org/officeDocument/2006/relationships/hyperlink" Target="http://brand-mebel.com/p43277820-mehanizm-podema-karkasa.html" TargetMode="External"/><Relationship Id="rId2" Type="http://schemas.openxmlformats.org/officeDocument/2006/relationships/image" Target="../media/image1.jpeg"/><Relationship Id="rId16" Type="http://schemas.openxmlformats.org/officeDocument/2006/relationships/image" Target="../media/image7.jpeg"/><Relationship Id="rId29" Type="http://schemas.openxmlformats.org/officeDocument/2006/relationships/hyperlink" Target="http://brand-mebel.com/p63989842-remni-dlya-dvospalnogo.html" TargetMode="External"/><Relationship Id="rId11" Type="http://schemas.openxmlformats.org/officeDocument/2006/relationships/hyperlink" Target="http://brand-mebel.com/p68399494-amortizator-gazovyj-lift.html" TargetMode="External"/><Relationship Id="rId24" Type="http://schemas.openxmlformats.org/officeDocument/2006/relationships/image" Target="../media/image10.jpeg"/><Relationship Id="rId32" Type="http://schemas.openxmlformats.org/officeDocument/2006/relationships/hyperlink" Target="http://brand-mebel.com/p29653041-mehanizm-zhurnalnogo-stola.html" TargetMode="External"/><Relationship Id="rId37" Type="http://schemas.openxmlformats.org/officeDocument/2006/relationships/hyperlink" Target="http://brand-mebel.com/p43277748-petlya-180-tsilindricheskaya.html" TargetMode="External"/><Relationship Id="rId40" Type="http://schemas.openxmlformats.org/officeDocument/2006/relationships/hyperlink" Target="http://brand-mebel.com/p271245728-petlya-vreznaya-sharnirnaya.html" TargetMode="External"/><Relationship Id="rId45" Type="http://schemas.openxmlformats.org/officeDocument/2006/relationships/hyperlink" Target="http://brand-mebel.com/p270553422-petlya-siso-180.html" TargetMode="External"/><Relationship Id="rId53" Type="http://schemas.openxmlformats.org/officeDocument/2006/relationships/hyperlink" Target="http://brand-mebel.com/p377474952-petlya-siso-180.html" TargetMode="External"/><Relationship Id="rId58" Type="http://schemas.openxmlformats.org/officeDocument/2006/relationships/image" Target="../media/image24.jpeg"/><Relationship Id="rId5" Type="http://schemas.openxmlformats.org/officeDocument/2006/relationships/hyperlink" Target="http://brand-mebel.com/p86271788-podemnyj-mehanizm-dlya.html" TargetMode="External"/><Relationship Id="rId61" Type="http://schemas.openxmlformats.org/officeDocument/2006/relationships/image" Target="../media/image28.jpeg"/><Relationship Id="rId19" Type="http://schemas.openxmlformats.org/officeDocument/2006/relationships/hyperlink" Target="http://brand-mebel.com/p29234369-mehanizm-dlya-krovati.html" TargetMode="External"/><Relationship Id="rId14" Type="http://schemas.openxmlformats.org/officeDocument/2006/relationships/image" Target="../media/image6.jpeg"/><Relationship Id="rId22" Type="http://schemas.openxmlformats.org/officeDocument/2006/relationships/image" Target="../media/image9.jpeg"/><Relationship Id="rId27" Type="http://schemas.openxmlformats.org/officeDocument/2006/relationships/hyperlink" Target="http://brand-mebel.com/p47936382-remni-dlya-odnospalnogo.html" TargetMode="External"/><Relationship Id="rId30" Type="http://schemas.openxmlformats.org/officeDocument/2006/relationships/hyperlink" Target="http://brand-mebel.com/p26688985-mehanizm-dlya-stola.html" TargetMode="External"/><Relationship Id="rId35" Type="http://schemas.openxmlformats.org/officeDocument/2006/relationships/image" Target="../media/image15.jpeg"/><Relationship Id="rId43" Type="http://schemas.openxmlformats.org/officeDocument/2006/relationships/hyperlink" Target="http://brand-mebel.com/p270636698-petlya-siso-180.html" TargetMode="External"/><Relationship Id="rId48" Type="http://schemas.openxmlformats.org/officeDocument/2006/relationships/image" Target="../media/image20.jpeg"/><Relationship Id="rId56" Type="http://schemas.openxmlformats.org/officeDocument/2006/relationships/hyperlink" Target="http://brand-mebel.com/p400625138-nozhki-dlya-krovati.html" TargetMode="External"/><Relationship Id="rId8" Type="http://schemas.openxmlformats.org/officeDocument/2006/relationships/image" Target="../media/image4.jpeg"/><Relationship Id="rId51" Type="http://schemas.openxmlformats.org/officeDocument/2006/relationships/hyperlink" Target="http://brand-mebel.com/p282204543-komplekt-kolyos-dlya.html" TargetMode="External"/><Relationship Id="rId3" Type="http://schemas.openxmlformats.org/officeDocument/2006/relationships/hyperlink" Target="http://brand-mebel.com/p25232889-podemnyj-mehanizm-dlya.html" TargetMode="External"/><Relationship Id="rId12" Type="http://schemas.openxmlformats.org/officeDocument/2006/relationships/hyperlink" Target="http://brand-mebel.com/p67467370-amortizator-gazovyj-lift.html" TargetMode="External"/><Relationship Id="rId17" Type="http://schemas.openxmlformats.org/officeDocument/2006/relationships/hyperlink" Target="http://brand-mebel.com/p43277846-mehanizm-dlya-raskladnoj.html" TargetMode="External"/><Relationship Id="rId25" Type="http://schemas.openxmlformats.org/officeDocument/2006/relationships/hyperlink" Target="http://brand-mebel.com/p35956376-nozhki-dlya-krovati.html" TargetMode="External"/><Relationship Id="rId33" Type="http://schemas.openxmlformats.org/officeDocument/2006/relationships/image" Target="../media/image14.jpeg"/><Relationship Id="rId38" Type="http://schemas.openxmlformats.org/officeDocument/2006/relationships/hyperlink" Target="http://brand-mebel.com/p33096364-petlya-vreznaya-sharnirnaya.html" TargetMode="External"/><Relationship Id="rId46" Type="http://schemas.openxmlformats.org/officeDocument/2006/relationships/image" Target="../media/image19.jpeg"/><Relationship Id="rId59" Type="http://schemas.openxmlformats.org/officeDocument/2006/relationships/hyperlink" Target="https://brand-mebel.com/p550650723-podemnyj-mehanizm-dlya.html" TargetMode="External"/><Relationship Id="rId20" Type="http://schemas.openxmlformats.org/officeDocument/2006/relationships/hyperlink" Target="http://brand-mebel.com/p29234376-mehanizm-dlya-krovati.html" TargetMode="External"/><Relationship Id="rId41" Type="http://schemas.openxmlformats.org/officeDocument/2006/relationships/image" Target="../media/image17.jpeg"/><Relationship Id="rId54" Type="http://schemas.openxmlformats.org/officeDocument/2006/relationships/image" Target="../media/image23.jpeg"/><Relationship Id="rId1" Type="http://schemas.openxmlformats.org/officeDocument/2006/relationships/hyperlink" Target="http://brand-mebel.com/p86271569-podemnyj-mehanizm-dlya.html" TargetMode="External"/><Relationship Id="rId6" Type="http://schemas.openxmlformats.org/officeDocument/2006/relationships/image" Target="../media/image3.jpeg"/><Relationship Id="rId15" Type="http://schemas.openxmlformats.org/officeDocument/2006/relationships/hyperlink" Target="http://brand-mebel.com/p43277860-mehanizm-dlya-krovati.html" TargetMode="External"/><Relationship Id="rId23" Type="http://schemas.openxmlformats.org/officeDocument/2006/relationships/hyperlink" Target="http://brand-mebel.com/p36788285-nozhki-dlya-krovati.html" TargetMode="External"/><Relationship Id="rId28" Type="http://schemas.openxmlformats.org/officeDocument/2006/relationships/image" Target="../media/image12.jpeg"/><Relationship Id="rId36" Type="http://schemas.openxmlformats.org/officeDocument/2006/relationships/hyperlink" Target="http://brand-mebel.com/p31394731-petlya-180-tsilindricheskaya.html" TargetMode="External"/><Relationship Id="rId49" Type="http://schemas.openxmlformats.org/officeDocument/2006/relationships/hyperlink" Target="http://brand-mebel.com" TargetMode="External"/><Relationship Id="rId57" Type="http://schemas.openxmlformats.org/officeDocument/2006/relationships/hyperlink" Target="http://brand-mebel.com/p503289108-mehanizm-dlya-krovati.html" TargetMode="External"/><Relationship Id="rId10" Type="http://schemas.openxmlformats.org/officeDocument/2006/relationships/image" Target="../media/image5.jpeg"/><Relationship Id="rId31" Type="http://schemas.openxmlformats.org/officeDocument/2006/relationships/image" Target="../media/image13.jpeg"/><Relationship Id="rId44" Type="http://schemas.openxmlformats.org/officeDocument/2006/relationships/hyperlink" Target="http://brand-mebel.com/p270640318-petlya-siso-180.html" TargetMode="External"/><Relationship Id="rId52" Type="http://schemas.openxmlformats.org/officeDocument/2006/relationships/image" Target="../media/image22.jpeg"/><Relationship Id="rId60" Type="http://schemas.openxmlformats.org/officeDocument/2006/relationships/image" Target="../media/image27.jpeg"/><Relationship Id="rId4" Type="http://schemas.openxmlformats.org/officeDocument/2006/relationships/image" Target="../media/image2.jpeg"/><Relationship Id="rId9" Type="http://schemas.openxmlformats.org/officeDocument/2006/relationships/hyperlink" Target="http://brand-mebel.com/p55962645-amortizator-gazovyj-lift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4074350</xdr:colOff>
      <xdr:row>8</xdr:row>
      <xdr:rowOff>23311</xdr:rowOff>
    </xdr:from>
    <xdr:to>
      <xdr:col>0</xdr:col>
      <xdr:colOff>4390226</xdr:colOff>
      <xdr:row>8</xdr:row>
      <xdr:rowOff>265231</xdr:rowOff>
    </xdr:to>
    <xdr:pic>
      <xdr:nvPicPr>
        <xdr:cNvPr id="3" name="Рисунок 2" descr="М44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26042" y="1437407"/>
          <a:ext cx="315876" cy="241920"/>
        </a:xfrm>
        <a:prstGeom prst="rect">
          <a:avLst/>
        </a:prstGeom>
      </xdr:spPr>
    </xdr:pic>
    <xdr:clientData/>
  </xdr:twoCellAnchor>
  <xdr:twoCellAnchor editAs="oneCell">
    <xdr:from>
      <xdr:col>0</xdr:col>
      <xdr:colOff>4051790</xdr:colOff>
      <xdr:row>10</xdr:row>
      <xdr:rowOff>29309</xdr:rowOff>
    </xdr:from>
    <xdr:to>
      <xdr:col>0</xdr:col>
      <xdr:colOff>4381502</xdr:colOff>
      <xdr:row>10</xdr:row>
      <xdr:rowOff>277013</xdr:rowOff>
    </xdr:to>
    <xdr:pic>
      <xdr:nvPicPr>
        <xdr:cNvPr id="4" name="Рисунок 3" descr="6епм7нрт8ш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03482" y="1736482"/>
          <a:ext cx="329712" cy="247704"/>
        </a:xfrm>
        <a:prstGeom prst="rect">
          <a:avLst/>
        </a:prstGeom>
      </xdr:spPr>
    </xdr:pic>
    <xdr:clientData/>
  </xdr:twoCellAnchor>
  <xdr:twoCellAnchor editAs="oneCell">
    <xdr:from>
      <xdr:col>0</xdr:col>
      <xdr:colOff>4022483</xdr:colOff>
      <xdr:row>14</xdr:row>
      <xdr:rowOff>14653</xdr:rowOff>
    </xdr:from>
    <xdr:to>
      <xdr:col>0</xdr:col>
      <xdr:colOff>4388828</xdr:colOff>
      <xdr:row>14</xdr:row>
      <xdr:rowOff>290074</xdr:rowOff>
    </xdr:to>
    <xdr:pic>
      <xdr:nvPicPr>
        <xdr:cNvPr id="5" name="Рисунок 4" descr="IMG_2713.jp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74175" y="2601057"/>
          <a:ext cx="366345" cy="275421"/>
        </a:xfrm>
        <a:prstGeom prst="rect">
          <a:avLst/>
        </a:prstGeom>
      </xdr:spPr>
    </xdr:pic>
    <xdr:clientData/>
  </xdr:twoCellAnchor>
  <xdr:twoCellAnchor editAs="oneCell">
    <xdr:from>
      <xdr:col>0</xdr:col>
      <xdr:colOff>3998551</xdr:colOff>
      <xdr:row>13</xdr:row>
      <xdr:rowOff>72110</xdr:rowOff>
    </xdr:from>
    <xdr:to>
      <xdr:col>0</xdr:col>
      <xdr:colOff>4389782</xdr:colOff>
      <xdr:row>13</xdr:row>
      <xdr:rowOff>245791</xdr:rowOff>
    </xdr:to>
    <xdr:pic>
      <xdr:nvPicPr>
        <xdr:cNvPr id="6" name="Рисунок 5" descr="IMG_2622а.jpg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354703" y="2391240"/>
          <a:ext cx="391231" cy="173681"/>
        </a:xfrm>
        <a:prstGeom prst="rect">
          <a:avLst/>
        </a:prstGeom>
      </xdr:spPr>
    </xdr:pic>
    <xdr:clientData/>
  </xdr:twoCellAnchor>
  <xdr:twoCellAnchor editAs="oneCell">
    <xdr:from>
      <xdr:col>0</xdr:col>
      <xdr:colOff>4075044</xdr:colOff>
      <xdr:row>15</xdr:row>
      <xdr:rowOff>41414</xdr:rowOff>
    </xdr:from>
    <xdr:to>
      <xdr:col>0</xdr:col>
      <xdr:colOff>4389783</xdr:colOff>
      <xdr:row>15</xdr:row>
      <xdr:rowOff>281748</xdr:rowOff>
    </xdr:to>
    <xdr:pic>
      <xdr:nvPicPr>
        <xdr:cNvPr id="7" name="Рисунок 6" descr="lift2.jpg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4431196" y="2956892"/>
          <a:ext cx="314739" cy="240334"/>
        </a:xfrm>
        <a:prstGeom prst="rect">
          <a:avLst/>
        </a:prstGeom>
      </xdr:spPr>
    </xdr:pic>
    <xdr:clientData/>
  </xdr:twoCellAnchor>
  <xdr:twoCellAnchor editAs="oneCell">
    <xdr:from>
      <xdr:col>0</xdr:col>
      <xdr:colOff>4066761</xdr:colOff>
      <xdr:row>16</xdr:row>
      <xdr:rowOff>24849</xdr:rowOff>
    </xdr:from>
    <xdr:to>
      <xdr:col>0</xdr:col>
      <xdr:colOff>4381500</xdr:colOff>
      <xdr:row>16</xdr:row>
      <xdr:rowOff>265183</xdr:rowOff>
    </xdr:to>
    <xdr:pic>
      <xdr:nvPicPr>
        <xdr:cNvPr id="8" name="Рисунок 7" descr="lift2.jpg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4422913" y="3238501"/>
          <a:ext cx="314739" cy="240334"/>
        </a:xfrm>
        <a:prstGeom prst="rect">
          <a:avLst/>
        </a:prstGeom>
      </xdr:spPr>
    </xdr:pic>
    <xdr:clientData/>
  </xdr:twoCellAnchor>
  <xdr:twoCellAnchor editAs="oneCell">
    <xdr:from>
      <xdr:col>0</xdr:col>
      <xdr:colOff>4066761</xdr:colOff>
      <xdr:row>17</xdr:row>
      <xdr:rowOff>24847</xdr:rowOff>
    </xdr:from>
    <xdr:to>
      <xdr:col>0</xdr:col>
      <xdr:colOff>4381500</xdr:colOff>
      <xdr:row>17</xdr:row>
      <xdr:rowOff>265181</xdr:rowOff>
    </xdr:to>
    <xdr:pic>
      <xdr:nvPicPr>
        <xdr:cNvPr id="9" name="Рисунок 8" descr="lift2.jpg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4422913" y="3536673"/>
          <a:ext cx="314739" cy="240334"/>
        </a:xfrm>
        <a:prstGeom prst="rect">
          <a:avLst/>
        </a:prstGeom>
      </xdr:spPr>
    </xdr:pic>
    <xdr:clientData/>
  </xdr:twoCellAnchor>
  <xdr:twoCellAnchor editAs="oneCell">
    <xdr:from>
      <xdr:col>0</xdr:col>
      <xdr:colOff>4045195</xdr:colOff>
      <xdr:row>20</xdr:row>
      <xdr:rowOff>27844</xdr:rowOff>
    </xdr:from>
    <xdr:to>
      <xdr:col>0</xdr:col>
      <xdr:colOff>4388095</xdr:colOff>
      <xdr:row>20</xdr:row>
      <xdr:rowOff>284262</xdr:rowOff>
    </xdr:to>
    <xdr:pic>
      <xdr:nvPicPr>
        <xdr:cNvPr id="10" name="Рисунок 9" descr="IMG_2231.JPG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4396887" y="3940421"/>
          <a:ext cx="342900" cy="256418"/>
        </a:xfrm>
        <a:prstGeom prst="rect">
          <a:avLst/>
        </a:prstGeom>
      </xdr:spPr>
    </xdr:pic>
    <xdr:clientData/>
  </xdr:twoCellAnchor>
  <xdr:twoCellAnchor editAs="oneCell">
    <xdr:from>
      <xdr:col>0</xdr:col>
      <xdr:colOff>4183673</xdr:colOff>
      <xdr:row>21</xdr:row>
      <xdr:rowOff>43961</xdr:rowOff>
    </xdr:from>
    <xdr:to>
      <xdr:col>0</xdr:col>
      <xdr:colOff>4352192</xdr:colOff>
      <xdr:row>21</xdr:row>
      <xdr:rowOff>264970</xdr:rowOff>
    </xdr:to>
    <xdr:pic>
      <xdr:nvPicPr>
        <xdr:cNvPr id="11" name="Рисунок 10" descr="Копія mla209.jpg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4535365" y="4249615"/>
          <a:ext cx="168519" cy="221009"/>
        </a:xfrm>
        <a:prstGeom prst="rect">
          <a:avLst/>
        </a:prstGeom>
      </xdr:spPr>
    </xdr:pic>
    <xdr:clientData/>
  </xdr:twoCellAnchor>
  <xdr:twoCellAnchor editAs="oneCell">
    <xdr:from>
      <xdr:col>0</xdr:col>
      <xdr:colOff>4154366</xdr:colOff>
      <xdr:row>22</xdr:row>
      <xdr:rowOff>29308</xdr:rowOff>
    </xdr:from>
    <xdr:to>
      <xdr:col>0</xdr:col>
      <xdr:colOff>4374174</xdr:colOff>
      <xdr:row>22</xdr:row>
      <xdr:rowOff>262217</xdr:rowOff>
    </xdr:to>
    <xdr:pic>
      <xdr:nvPicPr>
        <xdr:cNvPr id="12" name="Рисунок 11" descr="Копія mla108.jpg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4506058" y="4528039"/>
          <a:ext cx="219808" cy="232909"/>
        </a:xfrm>
        <a:prstGeom prst="rect">
          <a:avLst/>
        </a:prstGeom>
      </xdr:spPr>
    </xdr:pic>
    <xdr:clientData/>
  </xdr:twoCellAnchor>
  <xdr:twoCellAnchor editAs="oneCell">
    <xdr:from>
      <xdr:col>0</xdr:col>
      <xdr:colOff>4152901</xdr:colOff>
      <xdr:row>23</xdr:row>
      <xdr:rowOff>27843</xdr:rowOff>
    </xdr:from>
    <xdr:to>
      <xdr:col>0</xdr:col>
      <xdr:colOff>4372709</xdr:colOff>
      <xdr:row>23</xdr:row>
      <xdr:rowOff>260752</xdr:rowOff>
    </xdr:to>
    <xdr:pic>
      <xdr:nvPicPr>
        <xdr:cNvPr id="13" name="Рисунок 12" descr="Копія mla108.jpg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4504593" y="4819651"/>
          <a:ext cx="219808" cy="232909"/>
        </a:xfrm>
        <a:prstGeom prst="rect">
          <a:avLst/>
        </a:prstGeom>
      </xdr:spPr>
    </xdr:pic>
    <xdr:clientData/>
  </xdr:twoCellAnchor>
  <xdr:twoCellAnchor editAs="oneCell">
    <xdr:from>
      <xdr:col>0</xdr:col>
      <xdr:colOff>4158764</xdr:colOff>
      <xdr:row>24</xdr:row>
      <xdr:rowOff>33704</xdr:rowOff>
    </xdr:from>
    <xdr:to>
      <xdr:col>0</xdr:col>
      <xdr:colOff>4378572</xdr:colOff>
      <xdr:row>24</xdr:row>
      <xdr:rowOff>266613</xdr:rowOff>
    </xdr:to>
    <xdr:pic>
      <xdr:nvPicPr>
        <xdr:cNvPr id="14" name="Рисунок 13" descr="Копія mla108.jpg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4510456" y="5118589"/>
          <a:ext cx="219808" cy="232909"/>
        </a:xfrm>
        <a:prstGeom prst="rect">
          <a:avLst/>
        </a:prstGeom>
      </xdr:spPr>
    </xdr:pic>
    <xdr:clientData/>
  </xdr:twoCellAnchor>
  <xdr:twoCellAnchor editAs="oneCell">
    <xdr:from>
      <xdr:col>0</xdr:col>
      <xdr:colOff>4077901</xdr:colOff>
      <xdr:row>26</xdr:row>
      <xdr:rowOff>19708</xdr:rowOff>
    </xdr:from>
    <xdr:to>
      <xdr:col>0</xdr:col>
      <xdr:colOff>4392410</xdr:colOff>
      <xdr:row>26</xdr:row>
      <xdr:rowOff>256189</xdr:rowOff>
    </xdr:to>
    <xdr:pic>
      <xdr:nvPicPr>
        <xdr:cNvPr id="15" name="Рисунок 14" descr="IMG_2240.JPG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4432625" y="5432536"/>
          <a:ext cx="314509" cy="236481"/>
        </a:xfrm>
        <a:prstGeom prst="rect">
          <a:avLst/>
        </a:prstGeom>
      </xdr:spPr>
    </xdr:pic>
    <xdr:clientData/>
  </xdr:twoCellAnchor>
  <xdr:twoCellAnchor editAs="oneCell">
    <xdr:from>
      <xdr:col>0</xdr:col>
      <xdr:colOff>4066761</xdr:colOff>
      <xdr:row>28</xdr:row>
      <xdr:rowOff>16566</xdr:rowOff>
    </xdr:from>
    <xdr:to>
      <xdr:col>0</xdr:col>
      <xdr:colOff>4380016</xdr:colOff>
      <xdr:row>28</xdr:row>
      <xdr:rowOff>256761</xdr:rowOff>
    </xdr:to>
    <xdr:pic>
      <xdr:nvPicPr>
        <xdr:cNvPr id="16" name="Рисунок 15" descr="IMG_2225.JPG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4422913" y="5764696"/>
          <a:ext cx="313255" cy="240195"/>
        </a:xfrm>
        <a:prstGeom prst="rect">
          <a:avLst/>
        </a:prstGeom>
      </xdr:spPr>
    </xdr:pic>
    <xdr:clientData/>
  </xdr:twoCellAnchor>
  <xdr:twoCellAnchor editAs="oneCell">
    <xdr:from>
      <xdr:col>0</xdr:col>
      <xdr:colOff>4041913</xdr:colOff>
      <xdr:row>29</xdr:row>
      <xdr:rowOff>24850</xdr:rowOff>
    </xdr:from>
    <xdr:to>
      <xdr:col>0</xdr:col>
      <xdr:colOff>4373217</xdr:colOff>
      <xdr:row>29</xdr:row>
      <xdr:rowOff>283824</xdr:rowOff>
    </xdr:to>
    <xdr:pic>
      <xdr:nvPicPr>
        <xdr:cNvPr id="17" name="Рисунок 16" descr="tovar1515.jpg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4398065" y="6071154"/>
          <a:ext cx="331304" cy="258974"/>
        </a:xfrm>
        <a:prstGeom prst="rect">
          <a:avLst/>
        </a:prstGeom>
      </xdr:spPr>
    </xdr:pic>
    <xdr:clientData/>
  </xdr:twoCellAnchor>
  <xdr:twoCellAnchor editAs="oneCell">
    <xdr:from>
      <xdr:col>0</xdr:col>
      <xdr:colOff>4055877</xdr:colOff>
      <xdr:row>34</xdr:row>
      <xdr:rowOff>22899</xdr:rowOff>
    </xdr:from>
    <xdr:to>
      <xdr:col>0</xdr:col>
      <xdr:colOff>4386490</xdr:colOff>
      <xdr:row>34</xdr:row>
      <xdr:rowOff>273269</xdr:rowOff>
    </xdr:to>
    <xdr:pic>
      <xdr:nvPicPr>
        <xdr:cNvPr id="18" name="Рисунок 17" descr="IMG_2608а.jpg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4410601" y="6322537"/>
          <a:ext cx="330613" cy="250370"/>
        </a:xfrm>
        <a:prstGeom prst="rect">
          <a:avLst/>
        </a:prstGeom>
      </xdr:spPr>
    </xdr:pic>
    <xdr:clientData/>
  </xdr:twoCellAnchor>
  <xdr:twoCellAnchor editAs="oneCell">
    <xdr:from>
      <xdr:col>0</xdr:col>
      <xdr:colOff>4057213</xdr:colOff>
      <xdr:row>35</xdr:row>
      <xdr:rowOff>20098</xdr:rowOff>
    </xdr:from>
    <xdr:to>
      <xdr:col>0</xdr:col>
      <xdr:colOff>4387826</xdr:colOff>
      <xdr:row>35</xdr:row>
      <xdr:rowOff>270468</xdr:rowOff>
    </xdr:to>
    <xdr:pic>
      <xdr:nvPicPr>
        <xdr:cNvPr id="19" name="Рисунок 18" descr="IMG_2608а.jpg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4411937" y="6615339"/>
          <a:ext cx="330613" cy="250370"/>
        </a:xfrm>
        <a:prstGeom prst="rect">
          <a:avLst/>
        </a:prstGeom>
      </xdr:spPr>
    </xdr:pic>
    <xdr:clientData/>
  </xdr:twoCellAnchor>
  <xdr:twoCellAnchor editAs="oneCell">
    <xdr:from>
      <xdr:col>0</xdr:col>
      <xdr:colOff>4103914</xdr:colOff>
      <xdr:row>37</xdr:row>
      <xdr:rowOff>19708</xdr:rowOff>
    </xdr:from>
    <xdr:to>
      <xdr:col>0</xdr:col>
      <xdr:colOff>4393238</xdr:colOff>
      <xdr:row>37</xdr:row>
      <xdr:rowOff>276137</xdr:rowOff>
    </xdr:to>
    <xdr:pic>
      <xdr:nvPicPr>
        <xdr:cNvPr id="20" name="Рисунок 19" descr="турецький.JPG">
          <a:hlinkClick xmlns:r="http://schemas.openxmlformats.org/officeDocument/2006/relationships" r:id="rId30"/>
        </xdr:cNvPr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4457700" y="7035551"/>
          <a:ext cx="289324" cy="256429"/>
        </a:xfrm>
        <a:prstGeom prst="rect">
          <a:avLst/>
        </a:prstGeom>
      </xdr:spPr>
    </xdr:pic>
    <xdr:clientData/>
  </xdr:twoCellAnchor>
  <xdr:twoCellAnchor editAs="oneCell">
    <xdr:from>
      <xdr:col>0</xdr:col>
      <xdr:colOff>4154368</xdr:colOff>
      <xdr:row>39</xdr:row>
      <xdr:rowOff>36636</xdr:rowOff>
    </xdr:from>
    <xdr:to>
      <xdr:col>0</xdr:col>
      <xdr:colOff>4366848</xdr:colOff>
      <xdr:row>39</xdr:row>
      <xdr:rowOff>261735</xdr:rowOff>
    </xdr:to>
    <xdr:pic>
      <xdr:nvPicPr>
        <xdr:cNvPr id="21" name="Рисунок 20" descr="1а.jpg">
          <a:hlinkClick xmlns:r="http://schemas.openxmlformats.org/officeDocument/2006/relationships" r:id="rId32"/>
        </xdr:cNvPr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4506060" y="7326924"/>
          <a:ext cx="212480" cy="225099"/>
        </a:xfrm>
        <a:prstGeom prst="rect">
          <a:avLst/>
        </a:prstGeom>
      </xdr:spPr>
    </xdr:pic>
    <xdr:clientData/>
  </xdr:twoCellAnchor>
  <xdr:twoCellAnchor editAs="oneCell">
    <xdr:from>
      <xdr:col>0</xdr:col>
      <xdr:colOff>4143376</xdr:colOff>
      <xdr:row>40</xdr:row>
      <xdr:rowOff>25188</xdr:rowOff>
    </xdr:from>
    <xdr:to>
      <xdr:col>0</xdr:col>
      <xdr:colOff>4386484</xdr:colOff>
      <xdr:row>40</xdr:row>
      <xdr:rowOff>279017</xdr:rowOff>
    </xdr:to>
    <xdr:pic>
      <xdr:nvPicPr>
        <xdr:cNvPr id="22" name="Рисунок 21" descr="bigImage_13816_1291904971_zc-gtv-12-00.jpg">
          <a:hlinkClick xmlns:r="http://schemas.openxmlformats.org/officeDocument/2006/relationships" r:id="rId34"/>
        </xdr:cNvPr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4494610" y="7710672"/>
          <a:ext cx="243108" cy="253829"/>
        </a:xfrm>
        <a:prstGeom prst="rect">
          <a:avLst/>
        </a:prstGeom>
      </xdr:spPr>
    </xdr:pic>
    <xdr:clientData/>
  </xdr:twoCellAnchor>
  <xdr:twoCellAnchor editAs="oneCell">
    <xdr:from>
      <xdr:col>0</xdr:col>
      <xdr:colOff>4146948</xdr:colOff>
      <xdr:row>41</xdr:row>
      <xdr:rowOff>22806</xdr:rowOff>
    </xdr:from>
    <xdr:to>
      <xdr:col>0</xdr:col>
      <xdr:colOff>4390056</xdr:colOff>
      <xdr:row>41</xdr:row>
      <xdr:rowOff>276635</xdr:rowOff>
    </xdr:to>
    <xdr:pic>
      <xdr:nvPicPr>
        <xdr:cNvPr id="23" name="Рисунок 22" descr="bigImage_13816_1291904971_zc-gtv-12-00.jpg">
          <a:hlinkClick xmlns:r="http://schemas.openxmlformats.org/officeDocument/2006/relationships" r:id="rId36"/>
        </xdr:cNvPr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4498182" y="8005947"/>
          <a:ext cx="243108" cy="253829"/>
        </a:xfrm>
        <a:prstGeom prst="rect">
          <a:avLst/>
        </a:prstGeom>
      </xdr:spPr>
    </xdr:pic>
    <xdr:clientData/>
  </xdr:twoCellAnchor>
  <xdr:twoCellAnchor editAs="oneCell">
    <xdr:from>
      <xdr:col>0</xdr:col>
      <xdr:colOff>4137422</xdr:colOff>
      <xdr:row>42</xdr:row>
      <xdr:rowOff>5953</xdr:rowOff>
    </xdr:from>
    <xdr:to>
      <xdr:col>0</xdr:col>
      <xdr:colOff>4380530</xdr:colOff>
      <xdr:row>42</xdr:row>
      <xdr:rowOff>259782</xdr:rowOff>
    </xdr:to>
    <xdr:pic>
      <xdr:nvPicPr>
        <xdr:cNvPr id="24" name="Рисунок 23" descr="bigImage_13816_1291904971_zc-gtv-12-00.jpg">
          <a:hlinkClick xmlns:r="http://schemas.openxmlformats.org/officeDocument/2006/relationships" r:id="rId37"/>
        </xdr:cNvPr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4488656" y="8286750"/>
          <a:ext cx="243108" cy="253829"/>
        </a:xfrm>
        <a:prstGeom prst="rect">
          <a:avLst/>
        </a:prstGeom>
      </xdr:spPr>
    </xdr:pic>
    <xdr:clientData/>
  </xdr:twoCellAnchor>
  <xdr:twoCellAnchor editAs="oneCell">
    <xdr:from>
      <xdr:col>0</xdr:col>
      <xdr:colOff>4030265</xdr:colOff>
      <xdr:row>48</xdr:row>
      <xdr:rowOff>66675</xdr:rowOff>
    </xdr:from>
    <xdr:to>
      <xdr:col>0</xdr:col>
      <xdr:colOff>4395367</xdr:colOff>
      <xdr:row>48</xdr:row>
      <xdr:rowOff>238125</xdr:rowOff>
    </xdr:to>
    <xdr:pic>
      <xdr:nvPicPr>
        <xdr:cNvPr id="25" name="Рисунок 24" descr="sekreternaia-petlia.jpg">
          <a:hlinkClick xmlns:r="http://schemas.openxmlformats.org/officeDocument/2006/relationships" r:id="rId38"/>
        </xdr:cNvPr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4381499" y="8645128"/>
          <a:ext cx="365102" cy="171450"/>
        </a:xfrm>
        <a:prstGeom prst="rect">
          <a:avLst/>
        </a:prstGeom>
      </xdr:spPr>
    </xdr:pic>
    <xdr:clientData/>
  </xdr:twoCellAnchor>
  <xdr:twoCellAnchor editAs="oneCell">
    <xdr:from>
      <xdr:col>0</xdr:col>
      <xdr:colOff>4019886</xdr:colOff>
      <xdr:row>49</xdr:row>
      <xdr:rowOff>21979</xdr:rowOff>
    </xdr:from>
    <xdr:to>
      <xdr:col>0</xdr:col>
      <xdr:colOff>4339829</xdr:colOff>
      <xdr:row>49</xdr:row>
      <xdr:rowOff>261936</xdr:rowOff>
    </xdr:to>
    <xdr:pic>
      <xdr:nvPicPr>
        <xdr:cNvPr id="26" name="Рисунок 25" descr="13779323_w200_h200_tovb2337.jpg">
          <a:hlinkClick xmlns:r="http://schemas.openxmlformats.org/officeDocument/2006/relationships" r:id="rId40"/>
        </xdr:cNvPr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4019886" y="12827151"/>
          <a:ext cx="319943" cy="239957"/>
        </a:xfrm>
        <a:prstGeom prst="rect">
          <a:avLst/>
        </a:prstGeom>
      </xdr:spPr>
    </xdr:pic>
    <xdr:clientData/>
  </xdr:twoCellAnchor>
  <xdr:twoCellAnchor editAs="oneCell">
    <xdr:from>
      <xdr:col>0</xdr:col>
      <xdr:colOff>4092466</xdr:colOff>
      <xdr:row>51</xdr:row>
      <xdr:rowOff>26366</xdr:rowOff>
    </xdr:from>
    <xdr:to>
      <xdr:col>0</xdr:col>
      <xdr:colOff>4341563</xdr:colOff>
      <xdr:row>51</xdr:row>
      <xdr:rowOff>246530</xdr:rowOff>
    </xdr:to>
    <xdr:pic>
      <xdr:nvPicPr>
        <xdr:cNvPr id="27" name="Рисунок 26" descr="Petlya dlya transformer-900x800.JPG">
          <a:hlinkClick xmlns:r="http://schemas.openxmlformats.org/officeDocument/2006/relationships" r:id="rId42"/>
        </xdr:cNvPr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4092466" y="12879513"/>
          <a:ext cx="249097" cy="220164"/>
        </a:xfrm>
        <a:prstGeom prst="rect">
          <a:avLst/>
        </a:prstGeom>
      </xdr:spPr>
    </xdr:pic>
    <xdr:clientData/>
  </xdr:twoCellAnchor>
  <xdr:twoCellAnchor editAs="oneCell">
    <xdr:from>
      <xdr:col>0</xdr:col>
      <xdr:colOff>4137422</xdr:colOff>
      <xdr:row>44</xdr:row>
      <xdr:rowOff>5953</xdr:rowOff>
    </xdr:from>
    <xdr:to>
      <xdr:col>0</xdr:col>
      <xdr:colOff>4380530</xdr:colOff>
      <xdr:row>44</xdr:row>
      <xdr:rowOff>259782</xdr:rowOff>
    </xdr:to>
    <xdr:pic>
      <xdr:nvPicPr>
        <xdr:cNvPr id="28" name="Рисунок 27" descr="bigImage_13816_1291904971_zc-gtv-12-00.jpg">
          <a:hlinkClick xmlns:r="http://schemas.openxmlformats.org/officeDocument/2006/relationships" r:id="rId44"/>
        </xdr:cNvPr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4484804" y="8141424"/>
          <a:ext cx="243108" cy="253829"/>
        </a:xfrm>
        <a:prstGeom prst="rect">
          <a:avLst/>
        </a:prstGeom>
      </xdr:spPr>
    </xdr:pic>
    <xdr:clientData/>
  </xdr:twoCellAnchor>
  <xdr:twoCellAnchor editAs="oneCell">
    <xdr:from>
      <xdr:col>0</xdr:col>
      <xdr:colOff>4137422</xdr:colOff>
      <xdr:row>45</xdr:row>
      <xdr:rowOff>5953</xdr:rowOff>
    </xdr:from>
    <xdr:to>
      <xdr:col>0</xdr:col>
      <xdr:colOff>4380530</xdr:colOff>
      <xdr:row>45</xdr:row>
      <xdr:rowOff>259782</xdr:rowOff>
    </xdr:to>
    <xdr:pic>
      <xdr:nvPicPr>
        <xdr:cNvPr id="29" name="Рисунок 28" descr="bigImage_13816_1291904971_zc-gtv-12-00.jpg">
          <a:hlinkClick xmlns:r="http://schemas.openxmlformats.org/officeDocument/2006/relationships" r:id="rId45"/>
        </xdr:cNvPr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4484804" y="8432777"/>
          <a:ext cx="243108" cy="253829"/>
        </a:xfrm>
        <a:prstGeom prst="rect">
          <a:avLst/>
        </a:prstGeom>
      </xdr:spPr>
    </xdr:pic>
    <xdr:clientData/>
  </xdr:twoCellAnchor>
  <xdr:twoCellAnchor editAs="oneCell">
    <xdr:from>
      <xdr:col>0</xdr:col>
      <xdr:colOff>4137422</xdr:colOff>
      <xdr:row>43</xdr:row>
      <xdr:rowOff>5953</xdr:rowOff>
    </xdr:from>
    <xdr:to>
      <xdr:col>0</xdr:col>
      <xdr:colOff>4380530</xdr:colOff>
      <xdr:row>43</xdr:row>
      <xdr:rowOff>259782</xdr:rowOff>
    </xdr:to>
    <xdr:pic>
      <xdr:nvPicPr>
        <xdr:cNvPr id="30" name="Рисунок 29" descr="bigImage_13816_1291904971_zc-gtv-12-00.jpg">
          <a:hlinkClick xmlns:r="http://schemas.openxmlformats.org/officeDocument/2006/relationships" r:id="rId46"/>
        </xdr:cNvPr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4484804" y="8724129"/>
          <a:ext cx="243108" cy="253829"/>
        </a:xfrm>
        <a:prstGeom prst="rect">
          <a:avLst/>
        </a:prstGeom>
      </xdr:spPr>
    </xdr:pic>
    <xdr:clientData/>
  </xdr:twoCellAnchor>
  <xdr:twoCellAnchor editAs="oneCell">
    <xdr:from>
      <xdr:col>0</xdr:col>
      <xdr:colOff>4124740</xdr:colOff>
      <xdr:row>7</xdr:row>
      <xdr:rowOff>17897</xdr:rowOff>
    </xdr:from>
    <xdr:to>
      <xdr:col>0</xdr:col>
      <xdr:colOff>4356654</xdr:colOff>
      <xdr:row>7</xdr:row>
      <xdr:rowOff>282245</xdr:rowOff>
    </xdr:to>
    <xdr:pic>
      <xdr:nvPicPr>
        <xdr:cNvPr id="31" name="Рисунок 30" descr="Копія IMG_2783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xfrm>
          <a:off x="4480892" y="1367962"/>
          <a:ext cx="231914" cy="264348"/>
        </a:xfrm>
        <a:prstGeom prst="rect">
          <a:avLst/>
        </a:prstGeom>
      </xdr:spPr>
    </xdr:pic>
    <xdr:clientData/>
  </xdr:twoCellAnchor>
  <xdr:twoCellAnchor editAs="oneCell">
    <xdr:from>
      <xdr:col>0</xdr:col>
      <xdr:colOff>4007827</xdr:colOff>
      <xdr:row>12</xdr:row>
      <xdr:rowOff>152193</xdr:rowOff>
    </xdr:from>
    <xdr:to>
      <xdr:col>0</xdr:col>
      <xdr:colOff>4403480</xdr:colOff>
      <xdr:row>12</xdr:row>
      <xdr:rowOff>234460</xdr:rowOff>
    </xdr:to>
    <xdr:pic>
      <xdr:nvPicPr>
        <xdr:cNvPr id="32" name="Рисунок 31" descr="Копія IMG_2780.jpg">
          <a:hlinkClick xmlns:r="http://schemas.openxmlformats.org/officeDocument/2006/relationships" r:id="rId48"/>
        </xdr:cNvPr>
        <xdr:cNvPicPr>
          <a:picLocks noChangeAspect="1"/>
        </xdr:cNvPicPr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xfrm>
          <a:off x="4359519" y="2379578"/>
          <a:ext cx="395653" cy="822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100850</xdr:rowOff>
    </xdr:from>
    <xdr:to>
      <xdr:col>0</xdr:col>
      <xdr:colOff>2373966</xdr:colOff>
      <xdr:row>5</xdr:row>
      <xdr:rowOff>6302</xdr:rowOff>
    </xdr:to>
    <xdr:pic>
      <xdr:nvPicPr>
        <xdr:cNvPr id="33" name="Рисунок 32" descr="Логотип_NEW-02 - Копія.jpg">
          <a:hlinkClick xmlns:r="http://schemas.openxmlformats.org/officeDocument/2006/relationships" r:id="rId50"/>
        </xdr:cNvPr>
        <xdr:cNvPicPr>
          <a:picLocks noChangeAspect="1"/>
        </xdr:cNvPicPr>
      </xdr:nvPicPr>
      <xdr:blipFill>
        <a:blip xmlns:r="http://schemas.openxmlformats.org/officeDocument/2006/relationships" r:embed="rId51" cstate="print"/>
        <a:stretch>
          <a:fillRect/>
        </a:stretch>
      </xdr:blipFill>
      <xdr:spPr>
        <a:xfrm>
          <a:off x="212912" y="100850"/>
          <a:ext cx="2368923" cy="1064561"/>
        </a:xfrm>
        <a:prstGeom prst="rect">
          <a:avLst/>
        </a:prstGeom>
      </xdr:spPr>
    </xdr:pic>
    <xdr:clientData/>
  </xdr:twoCellAnchor>
  <xdr:twoCellAnchor editAs="oneCell">
    <xdr:from>
      <xdr:col>0</xdr:col>
      <xdr:colOff>4067735</xdr:colOff>
      <xdr:row>38</xdr:row>
      <xdr:rowOff>30816</xdr:rowOff>
    </xdr:from>
    <xdr:to>
      <xdr:col>0</xdr:col>
      <xdr:colOff>4392707</xdr:colOff>
      <xdr:row>38</xdr:row>
      <xdr:rowOff>274546</xdr:rowOff>
    </xdr:to>
    <xdr:pic>
      <xdr:nvPicPr>
        <xdr:cNvPr id="35" name="Рисунок 34" descr="407014466_w40_h40_img_2776.jpg">
          <a:hlinkClick xmlns:r="http://schemas.openxmlformats.org/officeDocument/2006/relationships" r:id="rId52"/>
        </xdr:cNvPr>
        <xdr:cNvPicPr>
          <a:picLocks noChangeAspect="1"/>
        </xdr:cNvPicPr>
      </xdr:nvPicPr>
      <xdr:blipFill>
        <a:blip xmlns:r="http://schemas.openxmlformats.org/officeDocument/2006/relationships" r:embed="rId53" cstate="print"/>
        <a:stretch>
          <a:fillRect/>
        </a:stretch>
      </xdr:blipFill>
      <xdr:spPr>
        <a:xfrm>
          <a:off x="4415117" y="10799669"/>
          <a:ext cx="324972" cy="243730"/>
        </a:xfrm>
        <a:prstGeom prst="rect">
          <a:avLst/>
        </a:prstGeom>
      </xdr:spPr>
    </xdr:pic>
    <xdr:clientData/>
  </xdr:twoCellAnchor>
  <xdr:oneCellAnchor>
    <xdr:from>
      <xdr:col>0</xdr:col>
      <xdr:colOff>4137422</xdr:colOff>
      <xdr:row>46</xdr:row>
      <xdr:rowOff>5953</xdr:rowOff>
    </xdr:from>
    <xdr:ext cx="243108" cy="253829"/>
    <xdr:pic>
      <xdr:nvPicPr>
        <xdr:cNvPr id="34" name="Рисунок 33" descr="bigImage_13816_1291904971_zc-gtv-12-00.jpg">
          <a:hlinkClick xmlns:r="http://schemas.openxmlformats.org/officeDocument/2006/relationships" r:id="rId54"/>
        </xdr:cNvPr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4494610" y="10054828"/>
          <a:ext cx="243108" cy="253829"/>
        </a:xfrm>
        <a:prstGeom prst="rect">
          <a:avLst/>
        </a:prstGeom>
      </xdr:spPr>
    </xdr:pic>
    <xdr:clientData/>
  </xdr:oneCellAnchor>
  <xdr:oneCellAnchor>
    <xdr:from>
      <xdr:col>0</xdr:col>
      <xdr:colOff>4048125</xdr:colOff>
      <xdr:row>25</xdr:row>
      <xdr:rowOff>31861</xdr:rowOff>
    </xdr:from>
    <xdr:ext cx="353710" cy="241984"/>
    <xdr:pic>
      <xdr:nvPicPr>
        <xdr:cNvPr id="36" name="Рисунок 35" descr="Копія mla108.jpg">
          <a:hlinkClick xmlns:r="http://schemas.openxmlformats.org/officeDocument/2006/relationships" r:id="rId55"/>
        </xdr:cNvPr>
        <xdr:cNvPicPr>
          <a:picLocks noChangeAspect="1"/>
        </xdr:cNvPicPr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xfrm>
          <a:off x="4405313" y="5758767"/>
          <a:ext cx="353710" cy="241984"/>
        </a:xfrm>
        <a:prstGeom prst="rect">
          <a:avLst/>
        </a:prstGeom>
      </xdr:spPr>
    </xdr:pic>
    <xdr:clientData/>
  </xdr:oneCellAnchor>
  <xdr:twoCellAnchor editAs="oneCell">
    <xdr:from>
      <xdr:col>0</xdr:col>
      <xdr:colOff>4030265</xdr:colOff>
      <xdr:row>47</xdr:row>
      <xdr:rowOff>66675</xdr:rowOff>
    </xdr:from>
    <xdr:to>
      <xdr:col>0</xdr:col>
      <xdr:colOff>4395367</xdr:colOff>
      <xdr:row>47</xdr:row>
      <xdr:rowOff>238125</xdr:rowOff>
    </xdr:to>
    <xdr:pic>
      <xdr:nvPicPr>
        <xdr:cNvPr id="38" name="Рисунок 37" descr="sekreternaia-petlia.jpg">
          <a:hlinkClick xmlns:r="http://schemas.openxmlformats.org/officeDocument/2006/relationships" r:id="rId57"/>
        </xdr:cNvPr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4387453" y="11008519"/>
          <a:ext cx="365102" cy="171450"/>
        </a:xfrm>
        <a:prstGeom prst="rect">
          <a:avLst/>
        </a:prstGeom>
      </xdr:spPr>
    </xdr:pic>
    <xdr:clientData/>
  </xdr:twoCellAnchor>
  <xdr:twoCellAnchor editAs="oneCell">
    <xdr:from>
      <xdr:col>0</xdr:col>
      <xdr:colOff>4041913</xdr:colOff>
      <xdr:row>30</xdr:row>
      <xdr:rowOff>24850</xdr:rowOff>
    </xdr:from>
    <xdr:to>
      <xdr:col>0</xdr:col>
      <xdr:colOff>4373217</xdr:colOff>
      <xdr:row>30</xdr:row>
      <xdr:rowOff>283824</xdr:rowOff>
    </xdr:to>
    <xdr:pic>
      <xdr:nvPicPr>
        <xdr:cNvPr id="37" name="Рисунок 36" descr="tovar1515.jpg">
          <a:hlinkClick xmlns:r="http://schemas.openxmlformats.org/officeDocument/2006/relationships" r:id="rId58"/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4399101" y="6644725"/>
          <a:ext cx="331304" cy="258974"/>
        </a:xfrm>
        <a:prstGeom prst="rect">
          <a:avLst/>
        </a:prstGeom>
      </xdr:spPr>
    </xdr:pic>
    <xdr:clientData/>
  </xdr:twoCellAnchor>
  <xdr:oneCellAnchor>
    <xdr:from>
      <xdr:col>0</xdr:col>
      <xdr:colOff>4066761</xdr:colOff>
      <xdr:row>18</xdr:row>
      <xdr:rowOff>24847</xdr:rowOff>
    </xdr:from>
    <xdr:ext cx="314739" cy="240334"/>
    <xdr:pic>
      <xdr:nvPicPr>
        <xdr:cNvPr id="39" name="Рисунок 38" descr="lift2.jpg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4423949" y="3811035"/>
          <a:ext cx="314739" cy="240334"/>
        </a:xfrm>
        <a:prstGeom prst="rect">
          <a:avLst/>
        </a:prstGeom>
      </xdr:spPr>
    </xdr:pic>
    <xdr:clientData/>
  </xdr:oneCellAnchor>
  <xdr:twoCellAnchor editAs="oneCell">
    <xdr:from>
      <xdr:col>0</xdr:col>
      <xdr:colOff>4060031</xdr:colOff>
      <xdr:row>27</xdr:row>
      <xdr:rowOff>37694</xdr:rowOff>
    </xdr:from>
    <xdr:to>
      <xdr:col>0</xdr:col>
      <xdr:colOff>4374540</xdr:colOff>
      <xdr:row>27</xdr:row>
      <xdr:rowOff>246413</xdr:rowOff>
    </xdr:to>
    <xdr:pic>
      <xdr:nvPicPr>
        <xdr:cNvPr id="41" name="Рисунок 40" descr="IMG_2240.JPG">
          <a:hlinkClick xmlns:r="http://schemas.openxmlformats.org/officeDocument/2006/relationships" r:id="rId59"/>
        </xdr:cNvPr>
        <xdr:cNvPicPr>
          <a:picLocks noChangeAspect="1"/>
        </xdr:cNvPicPr>
      </xdr:nvPicPr>
      <xdr:blipFill>
        <a:blip xmlns:r="http://schemas.openxmlformats.org/officeDocument/2006/relationships" r:embed="rId60" cstate="print"/>
        <a:stretch>
          <a:fillRect/>
        </a:stretch>
      </xdr:blipFill>
      <xdr:spPr>
        <a:xfrm>
          <a:off x="4417219" y="6657569"/>
          <a:ext cx="314509" cy="20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4074350</xdr:colOff>
      <xdr:row>9</xdr:row>
      <xdr:rowOff>23311</xdr:rowOff>
    </xdr:from>
    <xdr:to>
      <xdr:col>0</xdr:col>
      <xdr:colOff>4390226</xdr:colOff>
      <xdr:row>9</xdr:row>
      <xdr:rowOff>265231</xdr:rowOff>
    </xdr:to>
    <xdr:pic>
      <xdr:nvPicPr>
        <xdr:cNvPr id="40" name="Рисунок 39" descr="М44.jpg">
          <a:hlinkClick xmlns:r="http://schemas.openxmlformats.org/officeDocument/2006/relationships" r:id="rId6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26775" y="2023561"/>
          <a:ext cx="315876" cy="241920"/>
        </a:xfrm>
        <a:prstGeom prst="rect">
          <a:avLst/>
        </a:prstGeom>
      </xdr:spPr>
    </xdr:pic>
    <xdr:clientData/>
  </xdr:twoCellAnchor>
  <xdr:twoCellAnchor editAs="oneCell">
    <xdr:from>
      <xdr:col>0</xdr:col>
      <xdr:colOff>4134198</xdr:colOff>
      <xdr:row>11</xdr:row>
      <xdr:rowOff>57961</xdr:rowOff>
    </xdr:from>
    <xdr:to>
      <xdr:col>0</xdr:col>
      <xdr:colOff>4365162</xdr:colOff>
      <xdr:row>11</xdr:row>
      <xdr:rowOff>269328</xdr:rowOff>
    </xdr:to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4198" y="2724961"/>
          <a:ext cx="230964" cy="211367"/>
        </a:xfrm>
        <a:prstGeom prst="rect">
          <a:avLst/>
        </a:prstGeom>
      </xdr:spPr>
    </xdr:pic>
    <xdr:clientData/>
  </xdr:twoCellAnchor>
  <xdr:twoCellAnchor editAs="oneCell">
    <xdr:from>
      <xdr:col>0</xdr:col>
      <xdr:colOff>4054078</xdr:colOff>
      <xdr:row>50</xdr:row>
      <xdr:rowOff>88779</xdr:rowOff>
    </xdr:from>
    <xdr:to>
      <xdr:col>0</xdr:col>
      <xdr:colOff>4367909</xdr:colOff>
      <xdr:row>50</xdr:row>
      <xdr:rowOff>214312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4078" y="13191607"/>
          <a:ext cx="313831" cy="1255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4074350</xdr:colOff>
      <xdr:row>8</xdr:row>
      <xdr:rowOff>23311</xdr:rowOff>
    </xdr:from>
    <xdr:to>
      <xdr:col>0</xdr:col>
      <xdr:colOff>4390226</xdr:colOff>
      <xdr:row>8</xdr:row>
      <xdr:rowOff>265231</xdr:rowOff>
    </xdr:to>
    <xdr:pic>
      <xdr:nvPicPr>
        <xdr:cNvPr id="3" name="Рисунок 2" descr="М44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26775" y="1671136"/>
          <a:ext cx="315876" cy="241920"/>
        </a:xfrm>
        <a:prstGeom prst="rect">
          <a:avLst/>
        </a:prstGeom>
      </xdr:spPr>
    </xdr:pic>
    <xdr:clientData/>
  </xdr:twoCellAnchor>
  <xdr:twoCellAnchor editAs="oneCell">
    <xdr:from>
      <xdr:col>0</xdr:col>
      <xdr:colOff>4051790</xdr:colOff>
      <xdr:row>10</xdr:row>
      <xdr:rowOff>29309</xdr:rowOff>
    </xdr:from>
    <xdr:to>
      <xdr:col>0</xdr:col>
      <xdr:colOff>4381502</xdr:colOff>
      <xdr:row>10</xdr:row>
      <xdr:rowOff>277013</xdr:rowOff>
    </xdr:to>
    <xdr:pic>
      <xdr:nvPicPr>
        <xdr:cNvPr id="4" name="Рисунок 3" descr="6епм7нрт8ш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04215" y="1972409"/>
          <a:ext cx="329712" cy="247704"/>
        </a:xfrm>
        <a:prstGeom prst="rect">
          <a:avLst/>
        </a:prstGeom>
      </xdr:spPr>
    </xdr:pic>
    <xdr:clientData/>
  </xdr:twoCellAnchor>
  <xdr:twoCellAnchor editAs="oneCell">
    <xdr:from>
      <xdr:col>0</xdr:col>
      <xdr:colOff>4022483</xdr:colOff>
      <xdr:row>14</xdr:row>
      <xdr:rowOff>14653</xdr:rowOff>
    </xdr:from>
    <xdr:to>
      <xdr:col>0</xdr:col>
      <xdr:colOff>4388828</xdr:colOff>
      <xdr:row>14</xdr:row>
      <xdr:rowOff>290074</xdr:rowOff>
    </xdr:to>
    <xdr:pic>
      <xdr:nvPicPr>
        <xdr:cNvPr id="5" name="Рисунок 4" descr="IMG_2713.jp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74908" y="2843578"/>
          <a:ext cx="366345" cy="275421"/>
        </a:xfrm>
        <a:prstGeom prst="rect">
          <a:avLst/>
        </a:prstGeom>
      </xdr:spPr>
    </xdr:pic>
    <xdr:clientData/>
  </xdr:twoCellAnchor>
  <xdr:twoCellAnchor editAs="oneCell">
    <xdr:from>
      <xdr:col>0</xdr:col>
      <xdr:colOff>3998551</xdr:colOff>
      <xdr:row>13</xdr:row>
      <xdr:rowOff>72110</xdr:rowOff>
    </xdr:from>
    <xdr:to>
      <xdr:col>0</xdr:col>
      <xdr:colOff>4389782</xdr:colOff>
      <xdr:row>13</xdr:row>
      <xdr:rowOff>245791</xdr:rowOff>
    </xdr:to>
    <xdr:pic>
      <xdr:nvPicPr>
        <xdr:cNvPr id="6" name="Рисунок 5" descr="IMG_2622а.jpg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350976" y="2605760"/>
          <a:ext cx="391231" cy="173681"/>
        </a:xfrm>
        <a:prstGeom prst="rect">
          <a:avLst/>
        </a:prstGeom>
      </xdr:spPr>
    </xdr:pic>
    <xdr:clientData/>
  </xdr:twoCellAnchor>
  <xdr:twoCellAnchor editAs="oneCell">
    <xdr:from>
      <xdr:col>0</xdr:col>
      <xdr:colOff>4075044</xdr:colOff>
      <xdr:row>15</xdr:row>
      <xdr:rowOff>41414</xdr:rowOff>
    </xdr:from>
    <xdr:to>
      <xdr:col>0</xdr:col>
      <xdr:colOff>4389783</xdr:colOff>
      <xdr:row>15</xdr:row>
      <xdr:rowOff>281748</xdr:rowOff>
    </xdr:to>
    <xdr:pic>
      <xdr:nvPicPr>
        <xdr:cNvPr id="7" name="Рисунок 6" descr="lift2.jpg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4427469" y="3165614"/>
          <a:ext cx="314739" cy="240334"/>
        </a:xfrm>
        <a:prstGeom prst="rect">
          <a:avLst/>
        </a:prstGeom>
      </xdr:spPr>
    </xdr:pic>
    <xdr:clientData/>
  </xdr:twoCellAnchor>
  <xdr:twoCellAnchor editAs="oneCell">
    <xdr:from>
      <xdr:col>0</xdr:col>
      <xdr:colOff>4066761</xdr:colOff>
      <xdr:row>16</xdr:row>
      <xdr:rowOff>24849</xdr:rowOff>
    </xdr:from>
    <xdr:to>
      <xdr:col>0</xdr:col>
      <xdr:colOff>4381500</xdr:colOff>
      <xdr:row>16</xdr:row>
      <xdr:rowOff>265183</xdr:rowOff>
    </xdr:to>
    <xdr:pic>
      <xdr:nvPicPr>
        <xdr:cNvPr id="8" name="Рисунок 7" descr="lift2.jpg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4419186" y="3444324"/>
          <a:ext cx="314739" cy="240334"/>
        </a:xfrm>
        <a:prstGeom prst="rect">
          <a:avLst/>
        </a:prstGeom>
      </xdr:spPr>
    </xdr:pic>
    <xdr:clientData/>
  </xdr:twoCellAnchor>
  <xdr:twoCellAnchor editAs="oneCell">
    <xdr:from>
      <xdr:col>0</xdr:col>
      <xdr:colOff>4066761</xdr:colOff>
      <xdr:row>17</xdr:row>
      <xdr:rowOff>24847</xdr:rowOff>
    </xdr:from>
    <xdr:to>
      <xdr:col>0</xdr:col>
      <xdr:colOff>4381500</xdr:colOff>
      <xdr:row>17</xdr:row>
      <xdr:rowOff>265181</xdr:rowOff>
    </xdr:to>
    <xdr:pic>
      <xdr:nvPicPr>
        <xdr:cNvPr id="9" name="Рисунок 8" descr="lift2.jpg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4419186" y="3739597"/>
          <a:ext cx="314739" cy="240334"/>
        </a:xfrm>
        <a:prstGeom prst="rect">
          <a:avLst/>
        </a:prstGeom>
      </xdr:spPr>
    </xdr:pic>
    <xdr:clientData/>
  </xdr:twoCellAnchor>
  <xdr:twoCellAnchor editAs="oneCell">
    <xdr:from>
      <xdr:col>0</xdr:col>
      <xdr:colOff>4045195</xdr:colOff>
      <xdr:row>20</xdr:row>
      <xdr:rowOff>27844</xdr:rowOff>
    </xdr:from>
    <xdr:to>
      <xdr:col>0</xdr:col>
      <xdr:colOff>4388095</xdr:colOff>
      <xdr:row>20</xdr:row>
      <xdr:rowOff>284262</xdr:rowOff>
    </xdr:to>
    <xdr:pic>
      <xdr:nvPicPr>
        <xdr:cNvPr id="10" name="Рисунок 9" descr="IMG_2231.JPG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4397620" y="4190269"/>
          <a:ext cx="342900" cy="256418"/>
        </a:xfrm>
        <a:prstGeom prst="rect">
          <a:avLst/>
        </a:prstGeom>
      </xdr:spPr>
    </xdr:pic>
    <xdr:clientData/>
  </xdr:twoCellAnchor>
  <xdr:twoCellAnchor editAs="oneCell">
    <xdr:from>
      <xdr:col>0</xdr:col>
      <xdr:colOff>4183673</xdr:colOff>
      <xdr:row>21</xdr:row>
      <xdr:rowOff>43961</xdr:rowOff>
    </xdr:from>
    <xdr:to>
      <xdr:col>0</xdr:col>
      <xdr:colOff>4352192</xdr:colOff>
      <xdr:row>21</xdr:row>
      <xdr:rowOff>264970</xdr:rowOff>
    </xdr:to>
    <xdr:pic>
      <xdr:nvPicPr>
        <xdr:cNvPr id="11" name="Рисунок 10" descr="Копія mla209.jpg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4536098" y="4501661"/>
          <a:ext cx="168519" cy="221009"/>
        </a:xfrm>
        <a:prstGeom prst="rect">
          <a:avLst/>
        </a:prstGeom>
      </xdr:spPr>
    </xdr:pic>
    <xdr:clientData/>
  </xdr:twoCellAnchor>
  <xdr:twoCellAnchor editAs="oneCell">
    <xdr:from>
      <xdr:col>0</xdr:col>
      <xdr:colOff>4154366</xdr:colOff>
      <xdr:row>22</xdr:row>
      <xdr:rowOff>29308</xdr:rowOff>
    </xdr:from>
    <xdr:to>
      <xdr:col>0</xdr:col>
      <xdr:colOff>4374174</xdr:colOff>
      <xdr:row>22</xdr:row>
      <xdr:rowOff>262217</xdr:rowOff>
    </xdr:to>
    <xdr:pic>
      <xdr:nvPicPr>
        <xdr:cNvPr id="12" name="Рисунок 11" descr="Копія mla108.jpg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4506791" y="4782283"/>
          <a:ext cx="219808" cy="232909"/>
        </a:xfrm>
        <a:prstGeom prst="rect">
          <a:avLst/>
        </a:prstGeom>
      </xdr:spPr>
    </xdr:pic>
    <xdr:clientData/>
  </xdr:twoCellAnchor>
  <xdr:twoCellAnchor editAs="oneCell">
    <xdr:from>
      <xdr:col>0</xdr:col>
      <xdr:colOff>4152901</xdr:colOff>
      <xdr:row>23</xdr:row>
      <xdr:rowOff>27843</xdr:rowOff>
    </xdr:from>
    <xdr:to>
      <xdr:col>0</xdr:col>
      <xdr:colOff>4372709</xdr:colOff>
      <xdr:row>23</xdr:row>
      <xdr:rowOff>260752</xdr:rowOff>
    </xdr:to>
    <xdr:pic>
      <xdr:nvPicPr>
        <xdr:cNvPr id="13" name="Рисунок 12" descr="Копія mla108.jpg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4505326" y="5076093"/>
          <a:ext cx="219808" cy="232909"/>
        </a:xfrm>
        <a:prstGeom prst="rect">
          <a:avLst/>
        </a:prstGeom>
      </xdr:spPr>
    </xdr:pic>
    <xdr:clientData/>
  </xdr:twoCellAnchor>
  <xdr:twoCellAnchor editAs="oneCell">
    <xdr:from>
      <xdr:col>0</xdr:col>
      <xdr:colOff>4158764</xdr:colOff>
      <xdr:row>24</xdr:row>
      <xdr:rowOff>33704</xdr:rowOff>
    </xdr:from>
    <xdr:to>
      <xdr:col>0</xdr:col>
      <xdr:colOff>4378572</xdr:colOff>
      <xdr:row>24</xdr:row>
      <xdr:rowOff>266613</xdr:rowOff>
    </xdr:to>
    <xdr:pic>
      <xdr:nvPicPr>
        <xdr:cNvPr id="14" name="Рисунок 13" descr="Копія mla108.jpg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4511189" y="5377229"/>
          <a:ext cx="219808" cy="232909"/>
        </a:xfrm>
        <a:prstGeom prst="rect">
          <a:avLst/>
        </a:prstGeom>
      </xdr:spPr>
    </xdr:pic>
    <xdr:clientData/>
  </xdr:twoCellAnchor>
  <xdr:twoCellAnchor editAs="oneCell">
    <xdr:from>
      <xdr:col>0</xdr:col>
      <xdr:colOff>4077901</xdr:colOff>
      <xdr:row>26</xdr:row>
      <xdr:rowOff>19708</xdr:rowOff>
    </xdr:from>
    <xdr:to>
      <xdr:col>0</xdr:col>
      <xdr:colOff>4392410</xdr:colOff>
      <xdr:row>26</xdr:row>
      <xdr:rowOff>256189</xdr:rowOff>
    </xdr:to>
    <xdr:pic>
      <xdr:nvPicPr>
        <xdr:cNvPr id="15" name="Рисунок 14" descr="IMG_2240.JPG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4430326" y="5658508"/>
          <a:ext cx="314509" cy="236481"/>
        </a:xfrm>
        <a:prstGeom prst="rect">
          <a:avLst/>
        </a:prstGeom>
      </xdr:spPr>
    </xdr:pic>
    <xdr:clientData/>
  </xdr:twoCellAnchor>
  <xdr:twoCellAnchor editAs="oneCell">
    <xdr:from>
      <xdr:col>0</xdr:col>
      <xdr:colOff>4066761</xdr:colOff>
      <xdr:row>28</xdr:row>
      <xdr:rowOff>16566</xdr:rowOff>
    </xdr:from>
    <xdr:to>
      <xdr:col>0</xdr:col>
      <xdr:colOff>4380016</xdr:colOff>
      <xdr:row>28</xdr:row>
      <xdr:rowOff>256761</xdr:rowOff>
    </xdr:to>
    <xdr:pic>
      <xdr:nvPicPr>
        <xdr:cNvPr id="16" name="Рисунок 15" descr="IMG_2225.JPG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4419186" y="5950641"/>
          <a:ext cx="313255" cy="240195"/>
        </a:xfrm>
        <a:prstGeom prst="rect">
          <a:avLst/>
        </a:prstGeom>
      </xdr:spPr>
    </xdr:pic>
    <xdr:clientData/>
  </xdr:twoCellAnchor>
  <xdr:twoCellAnchor editAs="oneCell">
    <xdr:from>
      <xdr:col>0</xdr:col>
      <xdr:colOff>4041913</xdr:colOff>
      <xdr:row>29</xdr:row>
      <xdr:rowOff>24850</xdr:rowOff>
    </xdr:from>
    <xdr:to>
      <xdr:col>0</xdr:col>
      <xdr:colOff>4373217</xdr:colOff>
      <xdr:row>29</xdr:row>
      <xdr:rowOff>283824</xdr:rowOff>
    </xdr:to>
    <xdr:pic>
      <xdr:nvPicPr>
        <xdr:cNvPr id="17" name="Рисунок 16" descr="tovar1515.jpg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4394338" y="6254200"/>
          <a:ext cx="331304" cy="258974"/>
        </a:xfrm>
        <a:prstGeom prst="rect">
          <a:avLst/>
        </a:prstGeom>
      </xdr:spPr>
    </xdr:pic>
    <xdr:clientData/>
  </xdr:twoCellAnchor>
  <xdr:twoCellAnchor editAs="oneCell">
    <xdr:from>
      <xdr:col>0</xdr:col>
      <xdr:colOff>4055877</xdr:colOff>
      <xdr:row>34</xdr:row>
      <xdr:rowOff>22899</xdr:rowOff>
    </xdr:from>
    <xdr:to>
      <xdr:col>0</xdr:col>
      <xdr:colOff>4386490</xdr:colOff>
      <xdr:row>34</xdr:row>
      <xdr:rowOff>273269</xdr:rowOff>
    </xdr:to>
    <xdr:pic>
      <xdr:nvPicPr>
        <xdr:cNvPr id="18" name="Рисунок 17" descr="IMG_2608а.jpg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4408302" y="6547524"/>
          <a:ext cx="330613" cy="250370"/>
        </a:xfrm>
        <a:prstGeom prst="rect">
          <a:avLst/>
        </a:prstGeom>
      </xdr:spPr>
    </xdr:pic>
    <xdr:clientData/>
  </xdr:twoCellAnchor>
  <xdr:twoCellAnchor editAs="oneCell">
    <xdr:from>
      <xdr:col>0</xdr:col>
      <xdr:colOff>4057213</xdr:colOff>
      <xdr:row>35</xdr:row>
      <xdr:rowOff>20098</xdr:rowOff>
    </xdr:from>
    <xdr:to>
      <xdr:col>0</xdr:col>
      <xdr:colOff>4387826</xdr:colOff>
      <xdr:row>35</xdr:row>
      <xdr:rowOff>270468</xdr:rowOff>
    </xdr:to>
    <xdr:pic>
      <xdr:nvPicPr>
        <xdr:cNvPr id="19" name="Рисунок 18" descr="IMG_2608а.jpg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4409638" y="6839998"/>
          <a:ext cx="330613" cy="250370"/>
        </a:xfrm>
        <a:prstGeom prst="rect">
          <a:avLst/>
        </a:prstGeom>
      </xdr:spPr>
    </xdr:pic>
    <xdr:clientData/>
  </xdr:twoCellAnchor>
  <xdr:twoCellAnchor editAs="oneCell">
    <xdr:from>
      <xdr:col>0</xdr:col>
      <xdr:colOff>4103914</xdr:colOff>
      <xdr:row>37</xdr:row>
      <xdr:rowOff>19708</xdr:rowOff>
    </xdr:from>
    <xdr:to>
      <xdr:col>0</xdr:col>
      <xdr:colOff>4393238</xdr:colOff>
      <xdr:row>37</xdr:row>
      <xdr:rowOff>276137</xdr:rowOff>
    </xdr:to>
    <xdr:pic>
      <xdr:nvPicPr>
        <xdr:cNvPr id="20" name="Рисунок 19" descr="турецький.JPG">
          <a:hlinkClick xmlns:r="http://schemas.openxmlformats.org/officeDocument/2006/relationships" r:id="rId30"/>
        </xdr:cNvPr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4456339" y="7287283"/>
          <a:ext cx="289324" cy="256429"/>
        </a:xfrm>
        <a:prstGeom prst="rect">
          <a:avLst/>
        </a:prstGeom>
      </xdr:spPr>
    </xdr:pic>
    <xdr:clientData/>
  </xdr:twoCellAnchor>
  <xdr:twoCellAnchor editAs="oneCell">
    <xdr:from>
      <xdr:col>0</xdr:col>
      <xdr:colOff>4154368</xdr:colOff>
      <xdr:row>39</xdr:row>
      <xdr:rowOff>36636</xdr:rowOff>
    </xdr:from>
    <xdr:to>
      <xdr:col>0</xdr:col>
      <xdr:colOff>4366848</xdr:colOff>
      <xdr:row>39</xdr:row>
      <xdr:rowOff>261735</xdr:rowOff>
    </xdr:to>
    <xdr:pic>
      <xdr:nvPicPr>
        <xdr:cNvPr id="21" name="Рисунок 20" descr="1а.jpg">
          <a:hlinkClick xmlns:r="http://schemas.openxmlformats.org/officeDocument/2006/relationships" r:id="rId32"/>
        </xdr:cNvPr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4506793" y="7599486"/>
          <a:ext cx="212480" cy="225099"/>
        </a:xfrm>
        <a:prstGeom prst="rect">
          <a:avLst/>
        </a:prstGeom>
      </xdr:spPr>
    </xdr:pic>
    <xdr:clientData/>
  </xdr:twoCellAnchor>
  <xdr:twoCellAnchor editAs="oneCell">
    <xdr:from>
      <xdr:col>0</xdr:col>
      <xdr:colOff>4143376</xdr:colOff>
      <xdr:row>40</xdr:row>
      <xdr:rowOff>25188</xdr:rowOff>
    </xdr:from>
    <xdr:to>
      <xdr:col>0</xdr:col>
      <xdr:colOff>4386484</xdr:colOff>
      <xdr:row>40</xdr:row>
      <xdr:rowOff>279017</xdr:rowOff>
    </xdr:to>
    <xdr:pic>
      <xdr:nvPicPr>
        <xdr:cNvPr id="22" name="Рисунок 21" descr="bigImage_13816_1291904971_zc-gtv-12-00.jpg">
          <a:hlinkClick xmlns:r="http://schemas.openxmlformats.org/officeDocument/2006/relationships" r:id="rId34"/>
        </xdr:cNvPr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4495801" y="7883313"/>
          <a:ext cx="243108" cy="253829"/>
        </a:xfrm>
        <a:prstGeom prst="rect">
          <a:avLst/>
        </a:prstGeom>
      </xdr:spPr>
    </xdr:pic>
    <xdr:clientData/>
  </xdr:twoCellAnchor>
  <xdr:twoCellAnchor editAs="oneCell">
    <xdr:from>
      <xdr:col>0</xdr:col>
      <xdr:colOff>4146948</xdr:colOff>
      <xdr:row>41</xdr:row>
      <xdr:rowOff>22806</xdr:rowOff>
    </xdr:from>
    <xdr:to>
      <xdr:col>0</xdr:col>
      <xdr:colOff>4390056</xdr:colOff>
      <xdr:row>41</xdr:row>
      <xdr:rowOff>276635</xdr:rowOff>
    </xdr:to>
    <xdr:pic>
      <xdr:nvPicPr>
        <xdr:cNvPr id="23" name="Рисунок 22" descr="bigImage_13816_1291904971_zc-gtv-12-00.jpg">
          <a:hlinkClick xmlns:r="http://schemas.openxmlformats.org/officeDocument/2006/relationships" r:id="rId36"/>
        </xdr:cNvPr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4499373" y="8176206"/>
          <a:ext cx="243108" cy="253829"/>
        </a:xfrm>
        <a:prstGeom prst="rect">
          <a:avLst/>
        </a:prstGeom>
      </xdr:spPr>
    </xdr:pic>
    <xdr:clientData/>
  </xdr:twoCellAnchor>
  <xdr:twoCellAnchor editAs="oneCell">
    <xdr:from>
      <xdr:col>0</xdr:col>
      <xdr:colOff>4137422</xdr:colOff>
      <xdr:row>42</xdr:row>
      <xdr:rowOff>5953</xdr:rowOff>
    </xdr:from>
    <xdr:to>
      <xdr:col>0</xdr:col>
      <xdr:colOff>4380530</xdr:colOff>
      <xdr:row>42</xdr:row>
      <xdr:rowOff>259782</xdr:rowOff>
    </xdr:to>
    <xdr:pic>
      <xdr:nvPicPr>
        <xdr:cNvPr id="24" name="Рисунок 23" descr="bigImage_13816_1291904971_zc-gtv-12-00.jpg">
          <a:hlinkClick xmlns:r="http://schemas.openxmlformats.org/officeDocument/2006/relationships" r:id="rId37"/>
        </xdr:cNvPr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4489847" y="8454628"/>
          <a:ext cx="243108" cy="253829"/>
        </a:xfrm>
        <a:prstGeom prst="rect">
          <a:avLst/>
        </a:prstGeom>
      </xdr:spPr>
    </xdr:pic>
    <xdr:clientData/>
  </xdr:twoCellAnchor>
  <xdr:twoCellAnchor editAs="oneCell">
    <xdr:from>
      <xdr:col>0</xdr:col>
      <xdr:colOff>4030265</xdr:colOff>
      <xdr:row>48</xdr:row>
      <xdr:rowOff>66675</xdr:rowOff>
    </xdr:from>
    <xdr:to>
      <xdr:col>0</xdr:col>
      <xdr:colOff>4395367</xdr:colOff>
      <xdr:row>48</xdr:row>
      <xdr:rowOff>238125</xdr:rowOff>
    </xdr:to>
    <xdr:pic>
      <xdr:nvPicPr>
        <xdr:cNvPr id="25" name="Рисунок 24" descr="sekreternaia-petlia.jpg">
          <a:hlinkClick xmlns:r="http://schemas.openxmlformats.org/officeDocument/2006/relationships" r:id="rId38"/>
        </xdr:cNvPr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4382690" y="9696450"/>
          <a:ext cx="365102" cy="171450"/>
        </a:xfrm>
        <a:prstGeom prst="rect">
          <a:avLst/>
        </a:prstGeom>
      </xdr:spPr>
    </xdr:pic>
    <xdr:clientData/>
  </xdr:twoCellAnchor>
  <xdr:twoCellAnchor editAs="oneCell">
    <xdr:from>
      <xdr:col>0</xdr:col>
      <xdr:colOff>4071456</xdr:colOff>
      <xdr:row>49</xdr:row>
      <xdr:rowOff>15039</xdr:rowOff>
    </xdr:from>
    <xdr:to>
      <xdr:col>0</xdr:col>
      <xdr:colOff>4386513</xdr:colOff>
      <xdr:row>49</xdr:row>
      <xdr:rowOff>253700</xdr:rowOff>
    </xdr:to>
    <xdr:pic>
      <xdr:nvPicPr>
        <xdr:cNvPr id="26" name="Рисунок 25" descr="13779323_w200_h200_tovb2337.jpg">
          <a:hlinkClick xmlns:r="http://schemas.openxmlformats.org/officeDocument/2006/relationships" r:id="rId40"/>
        </xdr:cNvPr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4071456" y="12673263"/>
          <a:ext cx="315057" cy="238661"/>
        </a:xfrm>
        <a:prstGeom prst="rect">
          <a:avLst/>
        </a:prstGeom>
      </xdr:spPr>
    </xdr:pic>
    <xdr:clientData/>
  </xdr:twoCellAnchor>
  <xdr:twoCellAnchor editAs="oneCell">
    <xdr:from>
      <xdr:col>0</xdr:col>
      <xdr:colOff>4092467</xdr:colOff>
      <xdr:row>51</xdr:row>
      <xdr:rowOff>33618</xdr:rowOff>
    </xdr:from>
    <xdr:to>
      <xdr:col>0</xdr:col>
      <xdr:colOff>4367295</xdr:colOff>
      <xdr:row>51</xdr:row>
      <xdr:rowOff>276524</xdr:rowOff>
    </xdr:to>
    <xdr:pic>
      <xdr:nvPicPr>
        <xdr:cNvPr id="27" name="Рисунок 26" descr="Petlya dlya transformer-900x800.JPG"/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4092467" y="14007353"/>
          <a:ext cx="274828" cy="242906"/>
        </a:xfrm>
        <a:prstGeom prst="rect">
          <a:avLst/>
        </a:prstGeom>
      </xdr:spPr>
    </xdr:pic>
    <xdr:clientData/>
  </xdr:twoCellAnchor>
  <xdr:twoCellAnchor editAs="oneCell">
    <xdr:from>
      <xdr:col>0</xdr:col>
      <xdr:colOff>4137422</xdr:colOff>
      <xdr:row>44</xdr:row>
      <xdr:rowOff>5953</xdr:rowOff>
    </xdr:from>
    <xdr:to>
      <xdr:col>0</xdr:col>
      <xdr:colOff>4380530</xdr:colOff>
      <xdr:row>44</xdr:row>
      <xdr:rowOff>259782</xdr:rowOff>
    </xdr:to>
    <xdr:pic>
      <xdr:nvPicPr>
        <xdr:cNvPr id="28" name="Рисунок 27" descr="bigImage_13816_1291904971_zc-gtv-12-00.jpg">
          <a:hlinkClick xmlns:r="http://schemas.openxmlformats.org/officeDocument/2006/relationships" r:id="rId43"/>
        </xdr:cNvPr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4489847" y="9045178"/>
          <a:ext cx="243108" cy="253829"/>
        </a:xfrm>
        <a:prstGeom prst="rect">
          <a:avLst/>
        </a:prstGeom>
      </xdr:spPr>
    </xdr:pic>
    <xdr:clientData/>
  </xdr:twoCellAnchor>
  <xdr:twoCellAnchor editAs="oneCell">
    <xdr:from>
      <xdr:col>0</xdr:col>
      <xdr:colOff>4137422</xdr:colOff>
      <xdr:row>45</xdr:row>
      <xdr:rowOff>5953</xdr:rowOff>
    </xdr:from>
    <xdr:to>
      <xdr:col>0</xdr:col>
      <xdr:colOff>4380530</xdr:colOff>
      <xdr:row>45</xdr:row>
      <xdr:rowOff>259782</xdr:rowOff>
    </xdr:to>
    <xdr:pic>
      <xdr:nvPicPr>
        <xdr:cNvPr id="29" name="Рисунок 28" descr="bigImage_13816_1291904971_zc-gtv-12-00.jpg">
          <a:hlinkClick xmlns:r="http://schemas.openxmlformats.org/officeDocument/2006/relationships" r:id="rId44"/>
        </xdr:cNvPr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4489847" y="9340453"/>
          <a:ext cx="243108" cy="253829"/>
        </a:xfrm>
        <a:prstGeom prst="rect">
          <a:avLst/>
        </a:prstGeom>
      </xdr:spPr>
    </xdr:pic>
    <xdr:clientData/>
  </xdr:twoCellAnchor>
  <xdr:twoCellAnchor editAs="oneCell">
    <xdr:from>
      <xdr:col>0</xdr:col>
      <xdr:colOff>4137422</xdr:colOff>
      <xdr:row>43</xdr:row>
      <xdr:rowOff>5953</xdr:rowOff>
    </xdr:from>
    <xdr:to>
      <xdr:col>0</xdr:col>
      <xdr:colOff>4380530</xdr:colOff>
      <xdr:row>43</xdr:row>
      <xdr:rowOff>259782</xdr:rowOff>
    </xdr:to>
    <xdr:pic>
      <xdr:nvPicPr>
        <xdr:cNvPr id="30" name="Рисунок 29" descr="bigImage_13816_1291904971_zc-gtv-12-00.jpg">
          <a:hlinkClick xmlns:r="http://schemas.openxmlformats.org/officeDocument/2006/relationships" r:id="rId45"/>
        </xdr:cNvPr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4489847" y="8749903"/>
          <a:ext cx="243108" cy="253829"/>
        </a:xfrm>
        <a:prstGeom prst="rect">
          <a:avLst/>
        </a:prstGeom>
      </xdr:spPr>
    </xdr:pic>
    <xdr:clientData/>
  </xdr:twoCellAnchor>
  <xdr:twoCellAnchor editAs="oneCell">
    <xdr:from>
      <xdr:col>0</xdr:col>
      <xdr:colOff>4124740</xdr:colOff>
      <xdr:row>7</xdr:row>
      <xdr:rowOff>17897</xdr:rowOff>
    </xdr:from>
    <xdr:to>
      <xdr:col>0</xdr:col>
      <xdr:colOff>4356654</xdr:colOff>
      <xdr:row>7</xdr:row>
      <xdr:rowOff>282245</xdr:rowOff>
    </xdr:to>
    <xdr:pic>
      <xdr:nvPicPr>
        <xdr:cNvPr id="31" name="Рисунок 30" descr="Копія IMG_2783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xfrm>
          <a:off x="4477165" y="1370447"/>
          <a:ext cx="231914" cy="264348"/>
        </a:xfrm>
        <a:prstGeom prst="rect">
          <a:avLst/>
        </a:prstGeom>
      </xdr:spPr>
    </xdr:pic>
    <xdr:clientData/>
  </xdr:twoCellAnchor>
  <xdr:twoCellAnchor editAs="oneCell">
    <xdr:from>
      <xdr:col>0</xdr:col>
      <xdr:colOff>4007827</xdr:colOff>
      <xdr:row>12</xdr:row>
      <xdr:rowOff>152193</xdr:rowOff>
    </xdr:from>
    <xdr:to>
      <xdr:col>0</xdr:col>
      <xdr:colOff>4403480</xdr:colOff>
      <xdr:row>12</xdr:row>
      <xdr:rowOff>234460</xdr:rowOff>
    </xdr:to>
    <xdr:pic>
      <xdr:nvPicPr>
        <xdr:cNvPr id="32" name="Рисунок 31" descr="Копія IMG_2780.jpg">
          <a:hlinkClick xmlns:r="http://schemas.openxmlformats.org/officeDocument/2006/relationships" r:id="rId47"/>
        </xdr:cNvPr>
        <xdr:cNvPicPr>
          <a:picLocks noChangeAspect="1"/>
        </xdr:cNvPicPr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xfrm>
          <a:off x="4360252" y="2390568"/>
          <a:ext cx="395653" cy="822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91748</xdr:rowOff>
    </xdr:from>
    <xdr:to>
      <xdr:col>0</xdr:col>
      <xdr:colOff>2373966</xdr:colOff>
      <xdr:row>5</xdr:row>
      <xdr:rowOff>80544</xdr:rowOff>
    </xdr:to>
    <xdr:pic>
      <xdr:nvPicPr>
        <xdr:cNvPr id="34" name="Рисунок 33" descr="Логотип_NEW-02 - Копія.jpg">
          <a:hlinkClick xmlns:r="http://schemas.openxmlformats.org/officeDocument/2006/relationships" r:id="rId49"/>
        </xdr:cNvPr>
        <xdr:cNvPicPr>
          <a:picLocks noChangeAspect="1"/>
        </xdr:cNvPicPr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xfrm>
          <a:off x="292053" y="91748"/>
          <a:ext cx="2378729" cy="1036546"/>
        </a:xfrm>
        <a:prstGeom prst="rect">
          <a:avLst/>
        </a:prstGeom>
      </xdr:spPr>
    </xdr:pic>
    <xdr:clientData/>
  </xdr:twoCellAnchor>
  <xdr:twoCellAnchor editAs="oneCell">
    <xdr:from>
      <xdr:col>0</xdr:col>
      <xdr:colOff>4067735</xdr:colOff>
      <xdr:row>38</xdr:row>
      <xdr:rowOff>30816</xdr:rowOff>
    </xdr:from>
    <xdr:to>
      <xdr:col>0</xdr:col>
      <xdr:colOff>4392707</xdr:colOff>
      <xdr:row>38</xdr:row>
      <xdr:rowOff>274546</xdr:rowOff>
    </xdr:to>
    <xdr:pic>
      <xdr:nvPicPr>
        <xdr:cNvPr id="36" name="Рисунок 35" descr="407014466_w40_h40_img_2776.jpg">
          <a:hlinkClick xmlns:r="http://schemas.openxmlformats.org/officeDocument/2006/relationships" r:id="rId51"/>
        </xdr:cNvPr>
        <xdr:cNvPicPr>
          <a:picLocks noChangeAspect="1"/>
        </xdr:cNvPicPr>
      </xdr:nvPicPr>
      <xdr:blipFill>
        <a:blip xmlns:r="http://schemas.openxmlformats.org/officeDocument/2006/relationships" r:embed="rId52" cstate="print"/>
        <a:stretch>
          <a:fillRect/>
        </a:stretch>
      </xdr:blipFill>
      <xdr:spPr>
        <a:xfrm>
          <a:off x="4415117" y="10799669"/>
          <a:ext cx="324972" cy="243730"/>
        </a:xfrm>
        <a:prstGeom prst="rect">
          <a:avLst/>
        </a:prstGeom>
      </xdr:spPr>
    </xdr:pic>
    <xdr:clientData/>
  </xdr:twoCellAnchor>
  <xdr:oneCellAnchor>
    <xdr:from>
      <xdr:col>0</xdr:col>
      <xdr:colOff>4137422</xdr:colOff>
      <xdr:row>46</xdr:row>
      <xdr:rowOff>5953</xdr:rowOff>
    </xdr:from>
    <xdr:ext cx="243108" cy="253829"/>
    <xdr:pic>
      <xdr:nvPicPr>
        <xdr:cNvPr id="35" name="Рисунок 34" descr="bigImage_13816_1291904971_zc-gtv-12-00.jpg">
          <a:hlinkClick xmlns:r="http://schemas.openxmlformats.org/officeDocument/2006/relationships" r:id="rId53"/>
        </xdr:cNvPr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4489847" y="10283428"/>
          <a:ext cx="243108" cy="253829"/>
        </a:xfrm>
        <a:prstGeom prst="rect">
          <a:avLst/>
        </a:prstGeom>
      </xdr:spPr>
    </xdr:pic>
    <xdr:clientData/>
  </xdr:oneCellAnchor>
  <xdr:oneCellAnchor>
    <xdr:from>
      <xdr:col>0</xdr:col>
      <xdr:colOff>4048125</xdr:colOff>
      <xdr:row>25</xdr:row>
      <xdr:rowOff>31861</xdr:rowOff>
    </xdr:from>
    <xdr:ext cx="353710" cy="241984"/>
    <xdr:pic>
      <xdr:nvPicPr>
        <xdr:cNvPr id="37" name="Рисунок 36" descr="Копія mla108.jpg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54" cstate="print"/>
        <a:stretch>
          <a:fillRect/>
        </a:stretch>
      </xdr:blipFill>
      <xdr:spPr>
        <a:xfrm>
          <a:off x="4400550" y="5727811"/>
          <a:ext cx="353710" cy="241984"/>
        </a:xfrm>
        <a:prstGeom prst="rect">
          <a:avLst/>
        </a:prstGeom>
      </xdr:spPr>
    </xdr:pic>
    <xdr:clientData/>
  </xdr:oneCellAnchor>
  <xdr:twoCellAnchor editAs="oneCell">
    <xdr:from>
      <xdr:col>0</xdr:col>
      <xdr:colOff>4030265</xdr:colOff>
      <xdr:row>47</xdr:row>
      <xdr:rowOff>66675</xdr:rowOff>
    </xdr:from>
    <xdr:to>
      <xdr:col>0</xdr:col>
      <xdr:colOff>4395367</xdr:colOff>
      <xdr:row>47</xdr:row>
      <xdr:rowOff>238125</xdr:rowOff>
    </xdr:to>
    <xdr:pic>
      <xdr:nvPicPr>
        <xdr:cNvPr id="38" name="Рисунок 37" descr="sekreternaia-petlia.jpg">
          <a:hlinkClick xmlns:r="http://schemas.openxmlformats.org/officeDocument/2006/relationships" r:id="rId55"/>
        </xdr:cNvPr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4382690" y="10639425"/>
          <a:ext cx="365102" cy="171450"/>
        </a:xfrm>
        <a:prstGeom prst="rect">
          <a:avLst/>
        </a:prstGeom>
      </xdr:spPr>
    </xdr:pic>
    <xdr:clientData/>
  </xdr:twoCellAnchor>
  <xdr:twoCellAnchor editAs="oneCell">
    <xdr:from>
      <xdr:col>0</xdr:col>
      <xdr:colOff>4041913</xdr:colOff>
      <xdr:row>30</xdr:row>
      <xdr:rowOff>24850</xdr:rowOff>
    </xdr:from>
    <xdr:to>
      <xdr:col>0</xdr:col>
      <xdr:colOff>4373217</xdr:colOff>
      <xdr:row>30</xdr:row>
      <xdr:rowOff>283824</xdr:rowOff>
    </xdr:to>
    <xdr:pic>
      <xdr:nvPicPr>
        <xdr:cNvPr id="39" name="Рисунок 38" descr="tovar1515.jpg">
          <a:hlinkClick xmlns:r="http://schemas.openxmlformats.org/officeDocument/2006/relationships" r:id="rId56"/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4399101" y="6644725"/>
          <a:ext cx="331304" cy="258974"/>
        </a:xfrm>
        <a:prstGeom prst="rect">
          <a:avLst/>
        </a:prstGeom>
      </xdr:spPr>
    </xdr:pic>
    <xdr:clientData/>
  </xdr:twoCellAnchor>
  <xdr:oneCellAnchor>
    <xdr:from>
      <xdr:col>0</xdr:col>
      <xdr:colOff>4066761</xdr:colOff>
      <xdr:row>18</xdr:row>
      <xdr:rowOff>24847</xdr:rowOff>
    </xdr:from>
    <xdr:ext cx="314739" cy="240334"/>
    <xdr:pic>
      <xdr:nvPicPr>
        <xdr:cNvPr id="40" name="Рисунок 39" descr="lift2.jpg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4419186" y="4092022"/>
          <a:ext cx="314739" cy="240334"/>
        </a:xfrm>
        <a:prstGeom prst="rect">
          <a:avLst/>
        </a:prstGeom>
      </xdr:spPr>
    </xdr:pic>
    <xdr:clientData/>
  </xdr:oneCellAnchor>
  <xdr:twoCellAnchor editAs="oneCell">
    <xdr:from>
      <xdr:col>0</xdr:col>
      <xdr:colOff>4077901</xdr:colOff>
      <xdr:row>27</xdr:row>
      <xdr:rowOff>33589</xdr:rowOff>
    </xdr:from>
    <xdr:to>
      <xdr:col>0</xdr:col>
      <xdr:colOff>4392410</xdr:colOff>
      <xdr:row>27</xdr:row>
      <xdr:rowOff>242308</xdr:rowOff>
    </xdr:to>
    <xdr:pic>
      <xdr:nvPicPr>
        <xdr:cNvPr id="41" name="Рисунок 40" descr="IMG_2240.JPG">
          <a:hlinkClick xmlns:r="http://schemas.openxmlformats.org/officeDocument/2006/relationships" r:id="rId57"/>
        </xdr:cNvPr>
        <xdr:cNvPicPr>
          <a:picLocks noChangeAspect="1"/>
        </xdr:cNvPicPr>
      </xdr:nvPicPr>
      <xdr:blipFill>
        <a:blip xmlns:r="http://schemas.openxmlformats.org/officeDocument/2006/relationships" r:embed="rId58" cstate="print"/>
        <a:stretch>
          <a:fillRect/>
        </a:stretch>
      </xdr:blipFill>
      <xdr:spPr>
        <a:xfrm>
          <a:off x="4435089" y="6653464"/>
          <a:ext cx="314509" cy="20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4074350</xdr:colOff>
      <xdr:row>9</xdr:row>
      <xdr:rowOff>23311</xdr:rowOff>
    </xdr:from>
    <xdr:to>
      <xdr:col>0</xdr:col>
      <xdr:colOff>4390226</xdr:colOff>
      <xdr:row>9</xdr:row>
      <xdr:rowOff>265231</xdr:rowOff>
    </xdr:to>
    <xdr:pic>
      <xdr:nvPicPr>
        <xdr:cNvPr id="42" name="Рисунок 41" descr="М44.jpg">
          <a:hlinkClick xmlns:r="http://schemas.openxmlformats.org/officeDocument/2006/relationships" r:id="rId5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31538" y="1725905"/>
          <a:ext cx="315876" cy="241920"/>
        </a:xfrm>
        <a:prstGeom prst="rect">
          <a:avLst/>
        </a:prstGeom>
      </xdr:spPr>
    </xdr:pic>
    <xdr:clientData/>
  </xdr:twoCellAnchor>
  <xdr:twoCellAnchor editAs="oneCell">
    <xdr:from>
      <xdr:col>0</xdr:col>
      <xdr:colOff>4144567</xdr:colOff>
      <xdr:row>11</xdr:row>
      <xdr:rowOff>25003</xdr:rowOff>
    </xdr:from>
    <xdr:to>
      <xdr:col>0</xdr:col>
      <xdr:colOff>4391761</xdr:colOff>
      <xdr:row>11</xdr:row>
      <xdr:rowOff>247650</xdr:rowOff>
    </xdr:to>
    <xdr:pic>
      <xdr:nvPicPr>
        <xdr:cNvPr id="44" name="Рисунок 43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4567" y="2615803"/>
          <a:ext cx="247194" cy="222647"/>
        </a:xfrm>
        <a:prstGeom prst="rect">
          <a:avLst/>
        </a:prstGeom>
      </xdr:spPr>
    </xdr:pic>
    <xdr:clientData/>
  </xdr:twoCellAnchor>
  <xdr:twoCellAnchor editAs="oneCell">
    <xdr:from>
      <xdr:col>0</xdr:col>
      <xdr:colOff>4064141</xdr:colOff>
      <xdr:row>50</xdr:row>
      <xdr:rowOff>61632</xdr:rowOff>
    </xdr:from>
    <xdr:to>
      <xdr:col>0</xdr:col>
      <xdr:colOff>4358292</xdr:colOff>
      <xdr:row>50</xdr:row>
      <xdr:rowOff>179293</xdr:rowOff>
    </xdr:to>
    <xdr:pic>
      <xdr:nvPicPr>
        <xdr:cNvPr id="43" name="Рисунок 42"/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4141" y="13744014"/>
          <a:ext cx="294151" cy="117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brand-mebel.com/p86271569-podemnyj-mehanizm-dlya.html" TargetMode="External"/><Relationship Id="rId18" Type="http://schemas.openxmlformats.org/officeDocument/2006/relationships/hyperlink" Target="http://brand-mebel.com/p55962645-amortizator-gazovyj-lift.html" TargetMode="External"/><Relationship Id="rId26" Type="http://schemas.openxmlformats.org/officeDocument/2006/relationships/hyperlink" Target="http://brand-mebel.com/p33096364-petlya-vreznaya-sharnirnaya.html" TargetMode="External"/><Relationship Id="rId39" Type="http://schemas.openxmlformats.org/officeDocument/2006/relationships/hyperlink" Target="https://obmenka.kharkov.ua/" TargetMode="External"/><Relationship Id="rId21" Type="http://schemas.openxmlformats.org/officeDocument/2006/relationships/hyperlink" Target="http://brand-mebel.com/p29653041-mehanizm-zhurnalnogo-stola.html" TargetMode="External"/><Relationship Id="rId34" Type="http://schemas.openxmlformats.org/officeDocument/2006/relationships/hyperlink" Target="http://brand-mebel.com/p379645748-mehanizm-dlya-krovati.html" TargetMode="External"/><Relationship Id="rId7" Type="http://schemas.openxmlformats.org/officeDocument/2006/relationships/hyperlink" Target="http://brand-mebel.com/p37086417-mehanizm-dlya-krovati.html" TargetMode="External"/><Relationship Id="rId2" Type="http://schemas.openxmlformats.org/officeDocument/2006/relationships/hyperlink" Target="http://brand-mebel.com/p39923491-mehanizm-podema-krovati.html" TargetMode="External"/><Relationship Id="rId16" Type="http://schemas.openxmlformats.org/officeDocument/2006/relationships/hyperlink" Target="http://brand-mebel.com/p43277820-mehanizm-podema-karkasa.html" TargetMode="External"/><Relationship Id="rId20" Type="http://schemas.openxmlformats.org/officeDocument/2006/relationships/hyperlink" Target="http://brand-mebel.com/p67467370-amortizator-gazovyj-lift.html" TargetMode="External"/><Relationship Id="rId29" Type="http://schemas.openxmlformats.org/officeDocument/2006/relationships/hyperlink" Target="http://brand-mebel.com/p270636698-petlya-siso-180.html" TargetMode="External"/><Relationship Id="rId41" Type="http://schemas.openxmlformats.org/officeDocument/2006/relationships/drawing" Target="../drawings/drawing1.xml"/><Relationship Id="rId1" Type="http://schemas.openxmlformats.org/officeDocument/2006/relationships/hyperlink" Target="https://webdav.yandex.ru/&#1055;&#1088;&#1072;&#1081;&#1089;&#1080;/brand-mebel.com" TargetMode="External"/><Relationship Id="rId6" Type="http://schemas.openxmlformats.org/officeDocument/2006/relationships/hyperlink" Target="http://brand-mebel.com/p29234376-mehanizm-dlya-krovati.html" TargetMode="External"/><Relationship Id="rId11" Type="http://schemas.openxmlformats.org/officeDocument/2006/relationships/hyperlink" Target="http://brand-mebel.com/p36788285-nozhki-dlya-krovati.html" TargetMode="External"/><Relationship Id="rId24" Type="http://schemas.openxmlformats.org/officeDocument/2006/relationships/hyperlink" Target="http://brand-mebel.com/p31394731-petlya-180-tsilindricheskaya.html" TargetMode="External"/><Relationship Id="rId32" Type="http://schemas.openxmlformats.org/officeDocument/2006/relationships/hyperlink" Target="http://brand-mebel.com/p282204543-komplekt-kolyos-dlya.html" TargetMode="External"/><Relationship Id="rId37" Type="http://schemas.openxmlformats.org/officeDocument/2006/relationships/hyperlink" Target="http://brand-mebel.com/p503289108-mehanizm-dlya-krovati.html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brand-mebel.com/p29234369-mehanizm-dlya-krovati.html" TargetMode="External"/><Relationship Id="rId15" Type="http://schemas.openxmlformats.org/officeDocument/2006/relationships/hyperlink" Target="http://brand-mebel.com/p86271975-podemnyj-mehanizm-dlya.html" TargetMode="External"/><Relationship Id="rId23" Type="http://schemas.openxmlformats.org/officeDocument/2006/relationships/hyperlink" Target="http://brand-mebel.com/p29356276-petlya-180-tsilindricheskaya.html" TargetMode="External"/><Relationship Id="rId28" Type="http://schemas.openxmlformats.org/officeDocument/2006/relationships/hyperlink" Target="http://brand-mebel.com/p270553422-petlya-siso-180.html" TargetMode="External"/><Relationship Id="rId36" Type="http://schemas.openxmlformats.org/officeDocument/2006/relationships/hyperlink" Target="http://brand-mebel.com/p400625138-nozhki-dlya-krovati.html" TargetMode="External"/><Relationship Id="rId10" Type="http://schemas.openxmlformats.org/officeDocument/2006/relationships/hyperlink" Target="http://brand-mebel.com/p35956376-nozhki-dlya-krovati.html" TargetMode="External"/><Relationship Id="rId19" Type="http://schemas.openxmlformats.org/officeDocument/2006/relationships/hyperlink" Target="http://brand-mebel.com/p68399494-amortizator-gazovyj-lift.html" TargetMode="External"/><Relationship Id="rId31" Type="http://schemas.openxmlformats.org/officeDocument/2006/relationships/hyperlink" Target="http://brand-mebel.com/p271245728-petlya-vreznaya-sharnirnaya.html" TargetMode="External"/><Relationship Id="rId4" Type="http://schemas.openxmlformats.org/officeDocument/2006/relationships/hyperlink" Target="http://brand-mebel.com/p43277846-mehanizm-dlya-raskladnoj.html" TargetMode="External"/><Relationship Id="rId9" Type="http://schemas.openxmlformats.org/officeDocument/2006/relationships/hyperlink" Target="http://brand-mebel.com/p63989842-remni-dlya-dvospalnogo.html" TargetMode="External"/><Relationship Id="rId14" Type="http://schemas.openxmlformats.org/officeDocument/2006/relationships/hyperlink" Target="http://brand-mebel.com/p25232889-podemnyj-mehanizm-dlya.html" TargetMode="External"/><Relationship Id="rId22" Type="http://schemas.openxmlformats.org/officeDocument/2006/relationships/hyperlink" Target="http://brand-mebel.com/p26688985-mehanizm-dlya-stola.html" TargetMode="External"/><Relationship Id="rId27" Type="http://schemas.openxmlformats.org/officeDocument/2006/relationships/hyperlink" Target="http://brand-mebel.com/p38586310-petlya-vreznaya-sharnirnaya.html" TargetMode="External"/><Relationship Id="rId30" Type="http://schemas.openxmlformats.org/officeDocument/2006/relationships/hyperlink" Target="http://brand-mebel.com/p270640318-petlya-siso-180.html" TargetMode="External"/><Relationship Id="rId35" Type="http://schemas.openxmlformats.org/officeDocument/2006/relationships/hyperlink" Target="http://brand-mebel.com/p399817833-petlya-vreznaya-sharnirnaya.html" TargetMode="External"/><Relationship Id="rId8" Type="http://schemas.openxmlformats.org/officeDocument/2006/relationships/hyperlink" Target="http://brand-mebel.com/p47936382-remni-dlya-odnospalnogo.html" TargetMode="External"/><Relationship Id="rId3" Type="http://schemas.openxmlformats.org/officeDocument/2006/relationships/hyperlink" Target="http://brand-mebel.com/p39923491-mehanizm-podema-krovati.html" TargetMode="External"/><Relationship Id="rId12" Type="http://schemas.openxmlformats.org/officeDocument/2006/relationships/hyperlink" Target="http://brand-mebel.com/p86271569-podemnyj-mehanizm-dlya.html" TargetMode="External"/><Relationship Id="rId17" Type="http://schemas.openxmlformats.org/officeDocument/2006/relationships/hyperlink" Target="http://brand-mebel.com/p86271788-podemnyj-mehanizm-dlya.html" TargetMode="External"/><Relationship Id="rId25" Type="http://schemas.openxmlformats.org/officeDocument/2006/relationships/hyperlink" Target="http://brand-mebel.com/p43277748-petlya-180-tsilindricheskaya.html" TargetMode="External"/><Relationship Id="rId33" Type="http://schemas.openxmlformats.org/officeDocument/2006/relationships/hyperlink" Target="http://brand-mebel.com/p377474952-petlya-siso-180.html" TargetMode="External"/><Relationship Id="rId38" Type="http://schemas.openxmlformats.org/officeDocument/2006/relationships/hyperlink" Target="https://brand-mebel.com/p550650723-podemnyj-mehanizm-dlya.html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brand-mebel.com/p86271569-podemnyj-mehanizm-dlya.html" TargetMode="External"/><Relationship Id="rId18" Type="http://schemas.openxmlformats.org/officeDocument/2006/relationships/hyperlink" Target="http://brand-mebel.com/p55962645-amortizator-gazovyj-lift.html" TargetMode="External"/><Relationship Id="rId26" Type="http://schemas.openxmlformats.org/officeDocument/2006/relationships/hyperlink" Target="http://brand-mebel.com/p33096364-petlya-vreznaya-sharnirnaya.html" TargetMode="External"/><Relationship Id="rId39" Type="http://schemas.openxmlformats.org/officeDocument/2006/relationships/hyperlink" Target="http://brand-mebel.com/p25232889-podemnyj-mehanizm-dlya.html" TargetMode="External"/><Relationship Id="rId21" Type="http://schemas.openxmlformats.org/officeDocument/2006/relationships/hyperlink" Target="http://brand-mebel.com/p29653041-mehanizm-zhurnalnogo-stola.html" TargetMode="External"/><Relationship Id="rId34" Type="http://schemas.openxmlformats.org/officeDocument/2006/relationships/hyperlink" Target="http://brand-mebel.com/p399817833-petlya-vreznaya-sharnirnaya.html" TargetMode="External"/><Relationship Id="rId42" Type="http://schemas.openxmlformats.org/officeDocument/2006/relationships/drawing" Target="../drawings/drawing2.xml"/><Relationship Id="rId7" Type="http://schemas.openxmlformats.org/officeDocument/2006/relationships/hyperlink" Target="http://brand-mebel.com/p37086417-mehanizm-dlya-krovati.html" TargetMode="External"/><Relationship Id="rId2" Type="http://schemas.openxmlformats.org/officeDocument/2006/relationships/hyperlink" Target="http://brand-mebel.com/p39923491-mehanizm-podema-krovati.html" TargetMode="External"/><Relationship Id="rId16" Type="http://schemas.openxmlformats.org/officeDocument/2006/relationships/hyperlink" Target="http://brand-mebel.com/p43277820-mehanizm-podema-karkasa.html" TargetMode="External"/><Relationship Id="rId20" Type="http://schemas.openxmlformats.org/officeDocument/2006/relationships/hyperlink" Target="http://brand-mebel.com/p67467370-amortizator-gazovyj-lift.html" TargetMode="External"/><Relationship Id="rId29" Type="http://schemas.openxmlformats.org/officeDocument/2006/relationships/hyperlink" Target="http://brand-mebel.com/p282204543-komplekt-kolyos-dlya.html" TargetMode="External"/><Relationship Id="rId41" Type="http://schemas.openxmlformats.org/officeDocument/2006/relationships/printerSettings" Target="../printerSettings/printerSettings2.bin"/><Relationship Id="rId1" Type="http://schemas.openxmlformats.org/officeDocument/2006/relationships/hyperlink" Target="https://webdav.yandex.ru/&#1055;&#1088;&#1072;&#1081;&#1089;&#1080;/brand-mebel.com" TargetMode="External"/><Relationship Id="rId6" Type="http://schemas.openxmlformats.org/officeDocument/2006/relationships/hyperlink" Target="http://brand-mebel.com/p29234376-mehanizm-dlya-krovati.html" TargetMode="External"/><Relationship Id="rId11" Type="http://schemas.openxmlformats.org/officeDocument/2006/relationships/hyperlink" Target="http://brand-mebel.com/p36788285-nozhki-dlya-krovati.html" TargetMode="External"/><Relationship Id="rId24" Type="http://schemas.openxmlformats.org/officeDocument/2006/relationships/hyperlink" Target="http://brand-mebel.com/p31394731-petlya-180-tsilindricheskaya.html" TargetMode="External"/><Relationship Id="rId32" Type="http://schemas.openxmlformats.org/officeDocument/2006/relationships/hyperlink" Target="http://brand-mebel.com/p270553422-petlya-siso-180.html" TargetMode="External"/><Relationship Id="rId37" Type="http://schemas.openxmlformats.org/officeDocument/2006/relationships/hyperlink" Target="http://brand-mebel.com/p503289108-mehanizm-dlya-krovati.html" TargetMode="External"/><Relationship Id="rId40" Type="http://schemas.openxmlformats.org/officeDocument/2006/relationships/hyperlink" Target="https://obmenka.kharkov.ua/" TargetMode="External"/><Relationship Id="rId5" Type="http://schemas.openxmlformats.org/officeDocument/2006/relationships/hyperlink" Target="http://brand-mebel.com/p29234369-mehanizm-dlya-krovati.html" TargetMode="External"/><Relationship Id="rId15" Type="http://schemas.openxmlformats.org/officeDocument/2006/relationships/hyperlink" Target="http://brand-mebel.com/p86271975-podemnyj-mehanizm-dlya.html" TargetMode="External"/><Relationship Id="rId23" Type="http://schemas.openxmlformats.org/officeDocument/2006/relationships/hyperlink" Target="http://brand-mebel.com/p29356276-petlya-180-tsilindricheskaya.html" TargetMode="External"/><Relationship Id="rId28" Type="http://schemas.openxmlformats.org/officeDocument/2006/relationships/hyperlink" Target="http://brand-mebel.com/p271245728-petlya-vreznaya-sharnirnaya.html" TargetMode="External"/><Relationship Id="rId36" Type="http://schemas.openxmlformats.org/officeDocument/2006/relationships/hyperlink" Target="http://brand-mebel.com/p67467370-amortizator-gazovyj-lift.html" TargetMode="External"/><Relationship Id="rId10" Type="http://schemas.openxmlformats.org/officeDocument/2006/relationships/hyperlink" Target="http://brand-mebel.com/p35956376-nozhki-dlya-krovati.html" TargetMode="External"/><Relationship Id="rId19" Type="http://schemas.openxmlformats.org/officeDocument/2006/relationships/hyperlink" Target="http://brand-mebel.com/p68399494-amortizator-gazovyj-lift.html" TargetMode="External"/><Relationship Id="rId31" Type="http://schemas.openxmlformats.org/officeDocument/2006/relationships/hyperlink" Target="http://brand-mebel.com/p270636698-petlya-siso-180.html" TargetMode="External"/><Relationship Id="rId4" Type="http://schemas.openxmlformats.org/officeDocument/2006/relationships/hyperlink" Target="http://brand-mebel.com/p43277846-mehanizm-dlya-raskladnoj.html" TargetMode="External"/><Relationship Id="rId9" Type="http://schemas.openxmlformats.org/officeDocument/2006/relationships/hyperlink" Target="http://brand-mebel.com/p63989842-remni-dlya-dvospalnogo.html" TargetMode="External"/><Relationship Id="rId14" Type="http://schemas.openxmlformats.org/officeDocument/2006/relationships/hyperlink" Target="http://brand-mebel.com/p25232889-podemnyj-mehanizm-dlya.html" TargetMode="External"/><Relationship Id="rId22" Type="http://schemas.openxmlformats.org/officeDocument/2006/relationships/hyperlink" Target="http://brand-mebel.com/p26688985-mehanizm-dlya-stola.html" TargetMode="External"/><Relationship Id="rId27" Type="http://schemas.openxmlformats.org/officeDocument/2006/relationships/hyperlink" Target="http://brand-mebel.com/p38586310-petlya-vreznaya-sharnirnaya.html" TargetMode="External"/><Relationship Id="rId30" Type="http://schemas.openxmlformats.org/officeDocument/2006/relationships/hyperlink" Target="http://brand-mebel.com/p270640318-petlya-siso-180.html" TargetMode="External"/><Relationship Id="rId35" Type="http://schemas.openxmlformats.org/officeDocument/2006/relationships/hyperlink" Target="http://brand-mebel.com/p400625138-nozhki-dlya-krovati.html" TargetMode="External"/><Relationship Id="rId8" Type="http://schemas.openxmlformats.org/officeDocument/2006/relationships/hyperlink" Target="http://brand-mebel.com/p47936382-remni-dlya-odnospalnogo.html" TargetMode="External"/><Relationship Id="rId3" Type="http://schemas.openxmlformats.org/officeDocument/2006/relationships/hyperlink" Target="http://brand-mebel.com/p43277860-mehanizm-dlya-krovati.html" TargetMode="External"/><Relationship Id="rId12" Type="http://schemas.openxmlformats.org/officeDocument/2006/relationships/hyperlink" Target="http://brand-mebel.com/p86271569-podemnyj-mehanizm-dlya.html" TargetMode="External"/><Relationship Id="rId17" Type="http://schemas.openxmlformats.org/officeDocument/2006/relationships/hyperlink" Target="http://brand-mebel.com/p86271788-podemnyj-mehanizm-dlya.html" TargetMode="External"/><Relationship Id="rId25" Type="http://schemas.openxmlformats.org/officeDocument/2006/relationships/hyperlink" Target="http://brand-mebel.com/p43277748-petlya-180-tsilindricheskaya.html" TargetMode="External"/><Relationship Id="rId33" Type="http://schemas.openxmlformats.org/officeDocument/2006/relationships/hyperlink" Target="http://brand-mebel.com/p377474952-petlya-siso-180.html" TargetMode="External"/><Relationship Id="rId38" Type="http://schemas.openxmlformats.org/officeDocument/2006/relationships/hyperlink" Target="https://brand-mebel.com/p550650723-podemnyj-mehanizm-dly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4"/>
  <sheetViews>
    <sheetView showGridLines="0" topLeftCell="A7" zoomScale="85" zoomScaleNormal="85" zoomScaleSheetLayoutView="55" workbookViewId="0">
      <selection activeCell="A20" sqref="A20:I20"/>
    </sheetView>
  </sheetViews>
  <sheetFormatPr defaultRowHeight="17.25" x14ac:dyDescent="0.3"/>
  <cols>
    <col min="1" max="1" width="66.140625" customWidth="1"/>
    <col min="2" max="2" width="7.85546875" customWidth="1"/>
    <col min="3" max="3" width="9.42578125" style="1" customWidth="1"/>
    <col min="4" max="4" width="10.85546875" style="51" customWidth="1"/>
    <col min="5" max="5" width="6.5703125" style="3" customWidth="1"/>
    <col min="6" max="6" width="10.85546875" style="4" customWidth="1"/>
    <col min="7" max="7" width="6.5703125" style="3" customWidth="1"/>
    <col min="8" max="8" width="10.85546875" style="4" customWidth="1"/>
    <col min="9" max="9" width="6.5703125" style="3" customWidth="1"/>
    <col min="10" max="10" width="5.140625" customWidth="1"/>
  </cols>
  <sheetData>
    <row r="1" spans="1:9" ht="18.75" thickTop="1" thickBot="1" x14ac:dyDescent="0.35">
      <c r="A1" s="25"/>
      <c r="B1" s="25"/>
      <c r="C1" s="25"/>
      <c r="D1" s="46"/>
      <c r="E1" s="91" t="s">
        <v>28</v>
      </c>
      <c r="F1" s="91"/>
      <c r="G1" s="91"/>
      <c r="H1" s="91"/>
      <c r="I1" s="92"/>
    </row>
    <row r="2" spans="1:9" ht="18.75" thickTop="1" thickBot="1" x14ac:dyDescent="0.35">
      <c r="A2" s="26"/>
      <c r="B2" s="21" t="s">
        <v>6</v>
      </c>
      <c r="C2" s="22">
        <v>28</v>
      </c>
      <c r="D2" s="47" t="s">
        <v>198</v>
      </c>
      <c r="E2" s="93" t="s">
        <v>75</v>
      </c>
      <c r="F2" s="93"/>
      <c r="G2" s="93"/>
      <c r="H2" s="93"/>
      <c r="I2" s="94"/>
    </row>
    <row r="3" spans="1:9" ht="18.75" thickTop="1" thickBot="1" x14ac:dyDescent="0.35">
      <c r="A3" s="26"/>
      <c r="B3" s="21" t="s">
        <v>7</v>
      </c>
      <c r="C3" s="22">
        <v>32.200000000000003</v>
      </c>
      <c r="D3" s="47" t="s">
        <v>198</v>
      </c>
      <c r="E3" s="101" t="s">
        <v>48</v>
      </c>
      <c r="F3" s="101"/>
      <c r="G3" s="101"/>
      <c r="H3" s="101"/>
      <c r="I3" s="102"/>
    </row>
    <row r="4" spans="1:9" ht="18" thickTop="1" x14ac:dyDescent="0.3">
      <c r="A4" s="26"/>
      <c r="B4" s="26"/>
      <c r="C4" s="26"/>
      <c r="D4" s="47"/>
      <c r="E4" s="95" t="s">
        <v>29</v>
      </c>
      <c r="F4" s="95"/>
      <c r="G4" s="95"/>
      <c r="H4" s="95"/>
      <c r="I4" s="96"/>
    </row>
    <row r="5" spans="1:9" ht="15" customHeight="1" x14ac:dyDescent="0.25">
      <c r="A5" s="26"/>
      <c r="B5" s="26"/>
      <c r="C5" s="26"/>
      <c r="D5" s="103" t="s">
        <v>51</v>
      </c>
      <c r="E5" s="103"/>
      <c r="F5" s="103"/>
      <c r="G5" s="97">
        <v>43334</v>
      </c>
      <c r="H5" s="97"/>
      <c r="I5" s="98"/>
    </row>
    <row r="6" spans="1:9" ht="12.75" customHeight="1" x14ac:dyDescent="0.25">
      <c r="A6" s="27"/>
      <c r="B6" s="27"/>
      <c r="C6" s="27"/>
      <c r="D6" s="104"/>
      <c r="E6" s="104"/>
      <c r="F6" s="104"/>
      <c r="G6" s="99"/>
      <c r="H6" s="99"/>
      <c r="I6" s="100"/>
    </row>
    <row r="7" spans="1:9" ht="15" customHeight="1" x14ac:dyDescent="0.3">
      <c r="A7" s="6" t="s">
        <v>20</v>
      </c>
      <c r="B7" s="6" t="s">
        <v>3</v>
      </c>
      <c r="C7" s="7" t="s">
        <v>2</v>
      </c>
      <c r="D7" s="48" t="s">
        <v>71</v>
      </c>
      <c r="E7" s="9" t="s">
        <v>30</v>
      </c>
      <c r="F7" s="8" t="s">
        <v>72</v>
      </c>
      <c r="G7" s="9" t="s">
        <v>30</v>
      </c>
      <c r="H7" s="8" t="s">
        <v>73</v>
      </c>
      <c r="I7" s="23" t="s">
        <v>30</v>
      </c>
    </row>
    <row r="8" spans="1:9" ht="23.25" customHeight="1" x14ac:dyDescent="0.3">
      <c r="A8" s="40" t="s">
        <v>66</v>
      </c>
      <c r="B8" s="14" t="s">
        <v>4</v>
      </c>
      <c r="C8" s="16">
        <f>C13+ROUND(C16*C2,0)*2</f>
        <v>358</v>
      </c>
      <c r="D8" s="18">
        <f>C8*0.9</f>
        <v>322.2</v>
      </c>
      <c r="E8" s="15" t="s">
        <v>18</v>
      </c>
      <c r="F8" s="18">
        <f>C8*0.85</f>
        <v>304.3</v>
      </c>
      <c r="G8" s="15" t="s">
        <v>15</v>
      </c>
      <c r="H8" s="18">
        <f>C8*0.8</f>
        <v>286.40000000000003</v>
      </c>
      <c r="I8" s="24" t="s">
        <v>19</v>
      </c>
    </row>
    <row r="9" spans="1:9" ht="23.25" customHeight="1" x14ac:dyDescent="0.3">
      <c r="A9" s="40" t="s">
        <v>67</v>
      </c>
      <c r="B9" s="14" t="s">
        <v>4</v>
      </c>
      <c r="C9" s="16">
        <f>C14+ROUND(C16*C2,0)*2</f>
        <v>358</v>
      </c>
      <c r="D9" s="18">
        <f>C9*0.9</f>
        <v>322.2</v>
      </c>
      <c r="E9" s="15" t="s">
        <v>18</v>
      </c>
      <c r="F9" s="18">
        <f>C9*0.85</f>
        <v>304.3</v>
      </c>
      <c r="G9" s="15" t="s">
        <v>15</v>
      </c>
      <c r="H9" s="18">
        <f>C9*0.8</f>
        <v>286.40000000000003</v>
      </c>
      <c r="I9" s="24" t="s">
        <v>19</v>
      </c>
    </row>
    <row r="10" spans="1:9" ht="23.25" customHeight="1" x14ac:dyDescent="0.3">
      <c r="A10" s="69" t="s">
        <v>70</v>
      </c>
      <c r="B10" s="14" t="s">
        <v>4</v>
      </c>
      <c r="C10" s="16">
        <v>599</v>
      </c>
      <c r="D10" s="18">
        <f>C10*0.95</f>
        <v>569.04999999999995</v>
      </c>
      <c r="E10" s="15" t="s">
        <v>18</v>
      </c>
      <c r="F10" s="18">
        <f>C10*0.9</f>
        <v>539.1</v>
      </c>
      <c r="G10" s="15" t="s">
        <v>15</v>
      </c>
      <c r="H10" s="18">
        <f>C10*0.8</f>
        <v>479.20000000000005</v>
      </c>
      <c r="I10" s="24" t="s">
        <v>19</v>
      </c>
    </row>
    <row r="11" spans="1:9" ht="23.25" customHeight="1" x14ac:dyDescent="0.3">
      <c r="A11" s="40" t="s">
        <v>65</v>
      </c>
      <c r="B11" s="14" t="s">
        <v>4</v>
      </c>
      <c r="C11" s="16">
        <f>C15+ROUND(C18*C2,0)*2</f>
        <v>606</v>
      </c>
      <c r="D11" s="18">
        <f t="shared" ref="D11:D19" si="0">C11*0.9</f>
        <v>545.4</v>
      </c>
      <c r="E11" s="15" t="s">
        <v>18</v>
      </c>
      <c r="F11" s="18">
        <f>C11*0.85</f>
        <v>515.1</v>
      </c>
      <c r="G11" s="15" t="s">
        <v>15</v>
      </c>
      <c r="H11" s="18">
        <f>C11*0.8</f>
        <v>484.8</v>
      </c>
      <c r="I11" s="24" t="s">
        <v>19</v>
      </c>
    </row>
    <row r="12" spans="1:9" ht="23.25" customHeight="1" x14ac:dyDescent="0.3">
      <c r="A12" s="40" t="s">
        <v>74</v>
      </c>
      <c r="B12" s="14" t="s">
        <v>4</v>
      </c>
      <c r="C12" s="16">
        <v>30</v>
      </c>
      <c r="D12" s="18">
        <f t="shared" si="0"/>
        <v>27</v>
      </c>
      <c r="E12" s="15" t="s">
        <v>11</v>
      </c>
      <c r="F12" s="18">
        <f>C12*0.8</f>
        <v>24</v>
      </c>
      <c r="G12" s="15" t="s">
        <v>10</v>
      </c>
      <c r="H12" s="18">
        <f>C12*0.7</f>
        <v>21</v>
      </c>
      <c r="I12" s="24" t="s">
        <v>12</v>
      </c>
    </row>
    <row r="13" spans="1:9" ht="23.25" customHeight="1" x14ac:dyDescent="0.3">
      <c r="A13" s="40" t="s">
        <v>21</v>
      </c>
      <c r="B13" s="14" t="s">
        <v>4</v>
      </c>
      <c r="C13" s="17">
        <v>212</v>
      </c>
      <c r="D13" s="18">
        <f t="shared" si="0"/>
        <v>190.8</v>
      </c>
      <c r="E13" s="15" t="s">
        <v>18</v>
      </c>
      <c r="F13" s="18">
        <f t="shared" ref="F13:F19" si="1">C13*0.85</f>
        <v>180.2</v>
      </c>
      <c r="G13" s="15" t="s">
        <v>15</v>
      </c>
      <c r="H13" s="18">
        <f>C13*0.8</f>
        <v>169.60000000000002</v>
      </c>
      <c r="I13" s="24" t="s">
        <v>19</v>
      </c>
    </row>
    <row r="14" spans="1:9" ht="23.25" customHeight="1" x14ac:dyDescent="0.3">
      <c r="A14" s="40" t="s">
        <v>22</v>
      </c>
      <c r="B14" s="14" t="s">
        <v>4</v>
      </c>
      <c r="C14" s="17">
        <v>212</v>
      </c>
      <c r="D14" s="18">
        <f t="shared" si="0"/>
        <v>190.8</v>
      </c>
      <c r="E14" s="15" t="s">
        <v>18</v>
      </c>
      <c r="F14" s="18">
        <f t="shared" si="1"/>
        <v>180.2</v>
      </c>
      <c r="G14" s="15" t="s">
        <v>15</v>
      </c>
      <c r="H14" s="18">
        <f>C14*0.8</f>
        <v>169.60000000000002</v>
      </c>
      <c r="I14" s="24" t="s">
        <v>19</v>
      </c>
    </row>
    <row r="15" spans="1:9" ht="23.25" customHeight="1" x14ac:dyDescent="0.3">
      <c r="A15" s="40" t="s">
        <v>23</v>
      </c>
      <c r="B15" s="14" t="s">
        <v>4</v>
      </c>
      <c r="C15" s="17">
        <v>360</v>
      </c>
      <c r="D15" s="18">
        <f t="shared" si="0"/>
        <v>324</v>
      </c>
      <c r="E15" s="15" t="s">
        <v>18</v>
      </c>
      <c r="F15" s="18">
        <f t="shared" si="1"/>
        <v>306</v>
      </c>
      <c r="G15" s="15" t="s">
        <v>15</v>
      </c>
      <c r="H15" s="18">
        <f t="shared" ref="H15:H21" si="2">C15*0.8</f>
        <v>288</v>
      </c>
      <c r="I15" s="24" t="s">
        <v>19</v>
      </c>
    </row>
    <row r="16" spans="1:9" ht="23.25" customHeight="1" x14ac:dyDescent="0.3">
      <c r="A16" s="40" t="s">
        <v>63</v>
      </c>
      <c r="B16" s="14" t="s">
        <v>42</v>
      </c>
      <c r="C16" s="17">
        <v>2.6</v>
      </c>
      <c r="D16" s="19">
        <f t="shared" si="0"/>
        <v>2.3400000000000003</v>
      </c>
      <c r="E16" s="15" t="s">
        <v>11</v>
      </c>
      <c r="F16" s="20">
        <f t="shared" si="1"/>
        <v>2.21</v>
      </c>
      <c r="G16" s="15" t="s">
        <v>10</v>
      </c>
      <c r="H16" s="20">
        <f>C16*0.75</f>
        <v>1.9500000000000002</v>
      </c>
      <c r="I16" s="24" t="s">
        <v>12</v>
      </c>
    </row>
    <row r="17" spans="1:9" ht="23.25" customHeight="1" x14ac:dyDescent="0.3">
      <c r="A17" s="40" t="s">
        <v>62</v>
      </c>
      <c r="B17" s="14" t="s">
        <v>42</v>
      </c>
      <c r="C17" s="17">
        <v>3</v>
      </c>
      <c r="D17" s="19">
        <f t="shared" si="0"/>
        <v>2.7</v>
      </c>
      <c r="E17" s="15" t="s">
        <v>11</v>
      </c>
      <c r="F17" s="20">
        <f t="shared" si="1"/>
        <v>2.5499999999999998</v>
      </c>
      <c r="G17" s="15" t="s">
        <v>10</v>
      </c>
      <c r="H17" s="20">
        <f>C17*0.75</f>
        <v>2.25</v>
      </c>
      <c r="I17" s="24" t="s">
        <v>12</v>
      </c>
    </row>
    <row r="18" spans="1:9" ht="23.25" customHeight="1" x14ac:dyDescent="0.3">
      <c r="A18" s="40" t="s">
        <v>69</v>
      </c>
      <c r="B18" s="14" t="s">
        <v>42</v>
      </c>
      <c r="C18" s="17">
        <v>4.4000000000000004</v>
      </c>
      <c r="D18" s="19">
        <f t="shared" si="0"/>
        <v>3.9600000000000004</v>
      </c>
      <c r="E18" s="15" t="s">
        <v>11</v>
      </c>
      <c r="F18" s="20">
        <f t="shared" si="1"/>
        <v>3.74</v>
      </c>
      <c r="G18" s="15" t="s">
        <v>10</v>
      </c>
      <c r="H18" s="20">
        <f t="shared" si="2"/>
        <v>3.5200000000000005</v>
      </c>
      <c r="I18" s="24" t="s">
        <v>12</v>
      </c>
    </row>
    <row r="19" spans="1:9" ht="23.25" customHeight="1" x14ac:dyDescent="0.3">
      <c r="A19" s="10" t="s">
        <v>64</v>
      </c>
      <c r="B19" s="14" t="s">
        <v>42</v>
      </c>
      <c r="C19" s="17">
        <v>5.6</v>
      </c>
      <c r="D19" s="19">
        <f t="shared" si="0"/>
        <v>5.04</v>
      </c>
      <c r="E19" s="15" t="s">
        <v>11</v>
      </c>
      <c r="F19" s="20">
        <f t="shared" si="1"/>
        <v>4.76</v>
      </c>
      <c r="G19" s="15" t="s">
        <v>10</v>
      </c>
      <c r="H19" s="20">
        <f t="shared" ref="H19" si="3">C19*0.8</f>
        <v>4.4799999999999995</v>
      </c>
      <c r="I19" s="24" t="s">
        <v>12</v>
      </c>
    </row>
    <row r="20" spans="1:9" ht="12" customHeight="1" x14ac:dyDescent="0.25">
      <c r="A20" s="87"/>
      <c r="B20" s="87"/>
      <c r="C20" s="87"/>
      <c r="D20" s="87"/>
      <c r="E20" s="87"/>
      <c r="F20" s="87"/>
      <c r="G20" s="87"/>
      <c r="H20" s="87"/>
      <c r="I20" s="88"/>
    </row>
    <row r="21" spans="1:9" ht="23.25" customHeight="1" x14ac:dyDescent="0.3">
      <c r="A21" s="40" t="s">
        <v>37</v>
      </c>
      <c r="B21" s="14" t="s">
        <v>4</v>
      </c>
      <c r="C21" s="16">
        <f>650+ROUND(C16*C2,0)*2</f>
        <v>796</v>
      </c>
      <c r="D21" s="18">
        <f t="shared" ref="D21:D52" si="4">C21*0.95</f>
        <v>756.19999999999993</v>
      </c>
      <c r="E21" s="15" t="s">
        <v>16</v>
      </c>
      <c r="F21" s="18">
        <f t="shared" ref="F21:F52" si="5">C21*0.9</f>
        <v>716.4</v>
      </c>
      <c r="G21" s="15" t="s">
        <v>8</v>
      </c>
      <c r="H21" s="18">
        <f t="shared" si="2"/>
        <v>636.80000000000007</v>
      </c>
      <c r="I21" s="24" t="s">
        <v>9</v>
      </c>
    </row>
    <row r="22" spans="1:9" ht="23.25" customHeight="1" x14ac:dyDescent="0.3">
      <c r="A22" s="40" t="s">
        <v>38</v>
      </c>
      <c r="B22" s="14" t="s">
        <v>5</v>
      </c>
      <c r="C22" s="17">
        <v>109</v>
      </c>
      <c r="D22" s="19">
        <f t="shared" si="4"/>
        <v>103.55</v>
      </c>
      <c r="E22" s="15" t="s">
        <v>16</v>
      </c>
      <c r="F22" s="19">
        <f t="shared" si="5"/>
        <v>98.100000000000009</v>
      </c>
      <c r="G22" s="15" t="s">
        <v>14</v>
      </c>
      <c r="H22" s="19" t="s">
        <v>13</v>
      </c>
      <c r="I22" s="24" t="s">
        <v>13</v>
      </c>
    </row>
    <row r="23" spans="1:9" ht="23.25" customHeight="1" x14ac:dyDescent="0.3">
      <c r="A23" s="40" t="s">
        <v>39</v>
      </c>
      <c r="B23" s="14" t="s">
        <v>5</v>
      </c>
      <c r="C23" s="17">
        <v>109</v>
      </c>
      <c r="D23" s="19">
        <f t="shared" si="4"/>
        <v>103.55</v>
      </c>
      <c r="E23" s="15" t="s">
        <v>16</v>
      </c>
      <c r="F23" s="19">
        <f t="shared" si="5"/>
        <v>98.100000000000009</v>
      </c>
      <c r="G23" s="15" t="s">
        <v>14</v>
      </c>
      <c r="H23" s="19" t="s">
        <v>13</v>
      </c>
      <c r="I23" s="24" t="s">
        <v>13</v>
      </c>
    </row>
    <row r="24" spans="1:9" ht="23.25" customHeight="1" x14ac:dyDescent="0.3">
      <c r="A24" s="40" t="s">
        <v>40</v>
      </c>
      <c r="B24" s="14" t="s">
        <v>5</v>
      </c>
      <c r="C24" s="17">
        <v>120</v>
      </c>
      <c r="D24" s="19">
        <f t="shared" si="4"/>
        <v>114</v>
      </c>
      <c r="E24" s="15" t="s">
        <v>16</v>
      </c>
      <c r="F24" s="19">
        <f t="shared" si="5"/>
        <v>108</v>
      </c>
      <c r="G24" s="15" t="s">
        <v>14</v>
      </c>
      <c r="H24" s="19" t="s">
        <v>13</v>
      </c>
      <c r="I24" s="24" t="s">
        <v>13</v>
      </c>
    </row>
    <row r="25" spans="1:9" ht="23.25" customHeight="1" x14ac:dyDescent="0.3">
      <c r="A25" s="40" t="s">
        <v>41</v>
      </c>
      <c r="B25" s="14" t="s">
        <v>5</v>
      </c>
      <c r="C25" s="17">
        <v>140</v>
      </c>
      <c r="D25" s="19">
        <f t="shared" si="4"/>
        <v>133</v>
      </c>
      <c r="E25" s="15" t="s">
        <v>16</v>
      </c>
      <c r="F25" s="19">
        <f t="shared" si="5"/>
        <v>126</v>
      </c>
      <c r="G25" s="15" t="s">
        <v>14</v>
      </c>
      <c r="H25" s="19" t="s">
        <v>13</v>
      </c>
      <c r="I25" s="24" t="s">
        <v>13</v>
      </c>
    </row>
    <row r="26" spans="1:9" ht="23.25" customHeight="1" x14ac:dyDescent="0.3">
      <c r="A26" s="54" t="s">
        <v>58</v>
      </c>
      <c r="B26" s="14" t="s">
        <v>5</v>
      </c>
      <c r="C26" s="17">
        <v>200</v>
      </c>
      <c r="D26" s="19">
        <f t="shared" si="4"/>
        <v>190</v>
      </c>
      <c r="E26" s="15" t="s">
        <v>16</v>
      </c>
      <c r="F26" s="19">
        <f t="shared" si="5"/>
        <v>180</v>
      </c>
      <c r="G26" s="15" t="s">
        <v>14</v>
      </c>
      <c r="H26" s="19" t="s">
        <v>13</v>
      </c>
      <c r="I26" s="24" t="s">
        <v>13</v>
      </c>
    </row>
    <row r="27" spans="1:9" ht="23.25" customHeight="1" x14ac:dyDescent="0.3">
      <c r="A27" s="40" t="s">
        <v>36</v>
      </c>
      <c r="B27" s="14" t="s">
        <v>4</v>
      </c>
      <c r="C27" s="17">
        <v>2990</v>
      </c>
      <c r="D27" s="18">
        <f t="shared" si="4"/>
        <v>2840.5</v>
      </c>
      <c r="E27" s="15" t="s">
        <v>16</v>
      </c>
      <c r="F27" s="18">
        <f t="shared" si="5"/>
        <v>2691</v>
      </c>
      <c r="G27" s="15" t="s">
        <v>14</v>
      </c>
      <c r="H27" s="18" t="s">
        <v>13</v>
      </c>
      <c r="I27" s="24" t="s">
        <v>13</v>
      </c>
    </row>
    <row r="28" spans="1:9" ht="23.25" customHeight="1" x14ac:dyDescent="0.3">
      <c r="A28" s="54" t="s">
        <v>68</v>
      </c>
      <c r="B28" s="14" t="s">
        <v>4</v>
      </c>
      <c r="C28" s="45">
        <v>3700</v>
      </c>
      <c r="D28" s="52">
        <f t="shared" ref="D28" si="6">C28*0.95</f>
        <v>3515</v>
      </c>
      <c r="E28" s="53" t="s">
        <v>16</v>
      </c>
      <c r="F28" s="52">
        <f t="shared" ref="F28" si="7">C28*0.9</f>
        <v>3330</v>
      </c>
      <c r="G28" s="53" t="s">
        <v>14</v>
      </c>
      <c r="H28" s="55" t="s">
        <v>13</v>
      </c>
      <c r="I28" s="56" t="s">
        <v>13</v>
      </c>
    </row>
    <row r="29" spans="1:9" ht="23.25" customHeight="1" x14ac:dyDescent="0.3">
      <c r="A29" s="40" t="s">
        <v>24</v>
      </c>
      <c r="B29" s="14" t="s">
        <v>4</v>
      </c>
      <c r="C29" s="17">
        <v>390</v>
      </c>
      <c r="D29" s="18">
        <f t="shared" si="4"/>
        <v>370.5</v>
      </c>
      <c r="E29" s="15" t="s">
        <v>16</v>
      </c>
      <c r="F29" s="18">
        <f t="shared" si="5"/>
        <v>351</v>
      </c>
      <c r="G29" s="15" t="s">
        <v>14</v>
      </c>
      <c r="H29" s="18">
        <f>C29*0.8</f>
        <v>312</v>
      </c>
      <c r="I29" s="24" t="s">
        <v>15</v>
      </c>
    </row>
    <row r="30" spans="1:9" ht="23.25" customHeight="1" x14ac:dyDescent="0.3">
      <c r="A30" s="40" t="s">
        <v>61</v>
      </c>
      <c r="B30" s="14" t="s">
        <v>4</v>
      </c>
      <c r="C30" s="17">
        <v>490</v>
      </c>
      <c r="D30" s="18">
        <f t="shared" si="4"/>
        <v>465.5</v>
      </c>
      <c r="E30" s="15" t="s">
        <v>16</v>
      </c>
      <c r="F30" s="18">
        <f t="shared" si="5"/>
        <v>441</v>
      </c>
      <c r="G30" s="15" t="s">
        <v>14</v>
      </c>
      <c r="H30" s="18">
        <f>C30*0.75</f>
        <v>367.5</v>
      </c>
      <c r="I30" s="24" t="s">
        <v>15</v>
      </c>
    </row>
    <row r="31" spans="1:9" ht="23.25" customHeight="1" x14ac:dyDescent="0.3">
      <c r="A31" s="40" t="s">
        <v>60</v>
      </c>
      <c r="B31" s="14" t="s">
        <v>4</v>
      </c>
      <c r="C31" s="17">
        <v>630</v>
      </c>
      <c r="D31" s="18">
        <f t="shared" ref="D31" si="8">C31*0.95</f>
        <v>598.5</v>
      </c>
      <c r="E31" s="15" t="s">
        <v>16</v>
      </c>
      <c r="F31" s="18">
        <f t="shared" ref="F31" si="9">C31*0.9</f>
        <v>567</v>
      </c>
      <c r="G31" s="15" t="s">
        <v>14</v>
      </c>
      <c r="H31" s="18">
        <f>C31*0.75</f>
        <v>472.5</v>
      </c>
      <c r="I31" s="24" t="s">
        <v>15</v>
      </c>
    </row>
    <row r="32" spans="1:9" ht="23.25" customHeight="1" x14ac:dyDescent="0.3">
      <c r="A32" s="40" t="s">
        <v>194</v>
      </c>
      <c r="B32" s="14" t="s">
        <v>4</v>
      </c>
      <c r="C32" s="17">
        <v>590</v>
      </c>
      <c r="D32" s="18">
        <f t="shared" ref="D32:D34" si="10">C32*0.95</f>
        <v>560.5</v>
      </c>
      <c r="E32" s="15" t="s">
        <v>16</v>
      </c>
      <c r="F32" s="18">
        <f t="shared" ref="F32:F34" si="11">C32*0.9</f>
        <v>531</v>
      </c>
      <c r="G32" s="15" t="s">
        <v>14</v>
      </c>
      <c r="H32" s="18" t="s">
        <v>13</v>
      </c>
      <c r="I32" s="24" t="s">
        <v>13</v>
      </c>
    </row>
    <row r="33" spans="1:9" ht="23.25" customHeight="1" x14ac:dyDescent="0.3">
      <c r="A33" s="40" t="s">
        <v>194</v>
      </c>
      <c r="B33" s="14" t="s">
        <v>4</v>
      </c>
      <c r="C33" s="17">
        <v>750</v>
      </c>
      <c r="D33" s="18">
        <f t="shared" ref="D33" si="12">C33*0.95</f>
        <v>712.5</v>
      </c>
      <c r="E33" s="15" t="s">
        <v>16</v>
      </c>
      <c r="F33" s="18">
        <f t="shared" ref="F33" si="13">C33*0.9</f>
        <v>675</v>
      </c>
      <c r="G33" s="15" t="s">
        <v>14</v>
      </c>
      <c r="H33" s="18" t="s">
        <v>13</v>
      </c>
      <c r="I33" s="24" t="s">
        <v>13</v>
      </c>
    </row>
    <row r="34" spans="1:9" ht="23.25" customHeight="1" x14ac:dyDescent="0.3">
      <c r="A34" s="40" t="s">
        <v>195</v>
      </c>
      <c r="B34" s="14" t="s">
        <v>4</v>
      </c>
      <c r="C34" s="17"/>
      <c r="D34" s="18">
        <f t="shared" si="10"/>
        <v>0</v>
      </c>
      <c r="E34" s="15" t="s">
        <v>196</v>
      </c>
      <c r="F34" s="18">
        <f t="shared" si="11"/>
        <v>0</v>
      </c>
      <c r="G34" s="15" t="s">
        <v>11</v>
      </c>
      <c r="H34" s="18" t="s">
        <v>13</v>
      </c>
      <c r="I34" s="24" t="s">
        <v>13</v>
      </c>
    </row>
    <row r="35" spans="1:9" ht="23.25" customHeight="1" x14ac:dyDescent="0.3">
      <c r="A35" s="40" t="s">
        <v>1</v>
      </c>
      <c r="B35" s="14" t="s">
        <v>4</v>
      </c>
      <c r="C35" s="17">
        <v>70</v>
      </c>
      <c r="D35" s="18">
        <f t="shared" si="4"/>
        <v>66.5</v>
      </c>
      <c r="E35" s="15" t="s">
        <v>17</v>
      </c>
      <c r="F35" s="18">
        <f t="shared" si="5"/>
        <v>63</v>
      </c>
      <c r="G35" s="15" t="s">
        <v>14</v>
      </c>
      <c r="H35" s="18">
        <f>C35*0.7</f>
        <v>49</v>
      </c>
      <c r="I35" s="24" t="s">
        <v>15</v>
      </c>
    </row>
    <row r="36" spans="1:9" ht="23.25" customHeight="1" x14ac:dyDescent="0.3">
      <c r="A36" s="40" t="s">
        <v>0</v>
      </c>
      <c r="B36" s="14" t="s">
        <v>4</v>
      </c>
      <c r="C36" s="17">
        <v>90</v>
      </c>
      <c r="D36" s="18">
        <f t="shared" si="4"/>
        <v>85.5</v>
      </c>
      <c r="E36" s="15" t="s">
        <v>17</v>
      </c>
      <c r="F36" s="18">
        <f t="shared" si="5"/>
        <v>81</v>
      </c>
      <c r="G36" s="15" t="s">
        <v>14</v>
      </c>
      <c r="H36" s="18">
        <f>C36*0.7</f>
        <v>62.999999999999993</v>
      </c>
      <c r="I36" s="24" t="s">
        <v>15</v>
      </c>
    </row>
    <row r="37" spans="1:9" ht="12" customHeight="1" x14ac:dyDescent="0.25">
      <c r="A37" s="89"/>
      <c r="B37" s="89"/>
      <c r="C37" s="89"/>
      <c r="D37" s="89"/>
      <c r="E37" s="89"/>
      <c r="F37" s="89"/>
      <c r="G37" s="89"/>
      <c r="H37" s="89"/>
      <c r="I37" s="90"/>
    </row>
    <row r="38" spans="1:9" ht="23.25" customHeight="1" x14ac:dyDescent="0.3">
      <c r="A38" s="40" t="s">
        <v>34</v>
      </c>
      <c r="B38" s="14" t="s">
        <v>4</v>
      </c>
      <c r="C38" s="17">
        <v>1150</v>
      </c>
      <c r="D38" s="18">
        <f>C38*0.95</f>
        <v>1092.5</v>
      </c>
      <c r="E38" s="15" t="s">
        <v>18</v>
      </c>
      <c r="F38" s="18">
        <f>C38*0.9</f>
        <v>1035</v>
      </c>
      <c r="G38" s="15" t="s">
        <v>14</v>
      </c>
      <c r="H38" s="18">
        <f>C38*0.85</f>
        <v>977.5</v>
      </c>
      <c r="I38" s="24" t="s">
        <v>15</v>
      </c>
    </row>
    <row r="39" spans="1:9" ht="23.25" customHeight="1" x14ac:dyDescent="0.3">
      <c r="A39" s="42" t="s">
        <v>56</v>
      </c>
      <c r="B39" s="30" t="s">
        <v>4</v>
      </c>
      <c r="C39" s="31">
        <v>160</v>
      </c>
      <c r="D39" s="18">
        <f t="shared" ref="D39" si="14">C39*0.95</f>
        <v>152</v>
      </c>
      <c r="E39" s="32" t="s">
        <v>53</v>
      </c>
      <c r="F39" s="34">
        <f t="shared" ref="F39" si="15">C39*0.9</f>
        <v>144</v>
      </c>
      <c r="G39" s="35" t="s">
        <v>55</v>
      </c>
      <c r="H39" s="34">
        <f t="shared" ref="H39" si="16">C39*0.8</f>
        <v>128</v>
      </c>
      <c r="I39" s="33" t="s">
        <v>54</v>
      </c>
    </row>
    <row r="40" spans="1:9" ht="23.25" customHeight="1" x14ac:dyDescent="0.3">
      <c r="A40" s="40" t="s">
        <v>35</v>
      </c>
      <c r="B40" s="14" t="s">
        <v>42</v>
      </c>
      <c r="C40" s="17">
        <v>13.8</v>
      </c>
      <c r="D40" s="20">
        <f>C40*0.9</f>
        <v>12.420000000000002</v>
      </c>
      <c r="E40" s="15" t="s">
        <v>18</v>
      </c>
      <c r="F40" s="20">
        <f>C40*0.85</f>
        <v>11.73</v>
      </c>
      <c r="G40" s="15" t="s">
        <v>15</v>
      </c>
      <c r="H40" s="20">
        <f>C40*0.8</f>
        <v>11.040000000000001</v>
      </c>
      <c r="I40" s="24" t="s">
        <v>19</v>
      </c>
    </row>
    <row r="41" spans="1:9" ht="23.25" customHeight="1" x14ac:dyDescent="0.3">
      <c r="A41" s="40" t="s">
        <v>25</v>
      </c>
      <c r="B41" s="14" t="s">
        <v>42</v>
      </c>
      <c r="C41" s="17">
        <v>1.5</v>
      </c>
      <c r="D41" s="20">
        <f t="shared" si="4"/>
        <v>1.4249999999999998</v>
      </c>
      <c r="E41" s="15" t="s">
        <v>9</v>
      </c>
      <c r="F41" s="20">
        <f t="shared" si="5"/>
        <v>1.35</v>
      </c>
      <c r="G41" s="15" t="s">
        <v>10</v>
      </c>
      <c r="H41" s="20">
        <f t="shared" ref="H41:H52" si="17">C41*0.8</f>
        <v>1.2000000000000002</v>
      </c>
      <c r="I41" s="24" t="s">
        <v>12</v>
      </c>
    </row>
    <row r="42" spans="1:9" ht="23.25" customHeight="1" x14ac:dyDescent="0.3">
      <c r="A42" s="40" t="s">
        <v>26</v>
      </c>
      <c r="B42" s="14" t="s">
        <v>42</v>
      </c>
      <c r="C42" s="17">
        <v>1.4</v>
      </c>
      <c r="D42" s="20">
        <f t="shared" si="4"/>
        <v>1.3299999999999998</v>
      </c>
      <c r="E42" s="15" t="s">
        <v>9</v>
      </c>
      <c r="F42" s="20">
        <f t="shared" si="5"/>
        <v>1.26</v>
      </c>
      <c r="G42" s="15" t="s">
        <v>10</v>
      </c>
      <c r="H42" s="20">
        <f t="shared" si="17"/>
        <v>1.1199999999999999</v>
      </c>
      <c r="I42" s="24" t="s">
        <v>12</v>
      </c>
    </row>
    <row r="43" spans="1:9" ht="23.25" customHeight="1" x14ac:dyDescent="0.3">
      <c r="A43" s="40" t="s">
        <v>44</v>
      </c>
      <c r="B43" s="14" t="s">
        <v>42</v>
      </c>
      <c r="C43" s="17">
        <v>1.95</v>
      </c>
      <c r="D43" s="20">
        <f t="shared" si="4"/>
        <v>1.8524999999999998</v>
      </c>
      <c r="E43" s="15" t="s">
        <v>9</v>
      </c>
      <c r="F43" s="20">
        <f t="shared" si="5"/>
        <v>1.7549999999999999</v>
      </c>
      <c r="G43" s="15" t="s">
        <v>10</v>
      </c>
      <c r="H43" s="20">
        <f t="shared" si="17"/>
        <v>1.56</v>
      </c>
      <c r="I43" s="24" t="s">
        <v>12</v>
      </c>
    </row>
    <row r="44" spans="1:9" ht="23.25" customHeight="1" x14ac:dyDescent="0.3">
      <c r="A44" s="40" t="s">
        <v>46</v>
      </c>
      <c r="B44" s="14" t="s">
        <v>5</v>
      </c>
      <c r="C44" s="17">
        <v>1.5</v>
      </c>
      <c r="D44" s="20">
        <f t="shared" si="4"/>
        <v>1.4249999999999998</v>
      </c>
      <c r="E44" s="15" t="s">
        <v>9</v>
      </c>
      <c r="F44" s="20">
        <f t="shared" si="5"/>
        <v>1.35</v>
      </c>
      <c r="G44" s="15" t="s">
        <v>10</v>
      </c>
      <c r="H44" s="20">
        <f t="shared" si="17"/>
        <v>1.2000000000000002</v>
      </c>
      <c r="I44" s="24" t="s">
        <v>12</v>
      </c>
    </row>
    <row r="45" spans="1:9" ht="23.25" customHeight="1" x14ac:dyDescent="0.3">
      <c r="A45" s="40" t="s">
        <v>43</v>
      </c>
      <c r="B45" s="14" t="s">
        <v>5</v>
      </c>
      <c r="C45" s="17">
        <v>1.42</v>
      </c>
      <c r="D45" s="20">
        <f t="shared" si="4"/>
        <v>1.349</v>
      </c>
      <c r="E45" s="15" t="s">
        <v>9</v>
      </c>
      <c r="F45" s="20">
        <f t="shared" si="5"/>
        <v>1.278</v>
      </c>
      <c r="G45" s="15" t="s">
        <v>10</v>
      </c>
      <c r="H45" s="20">
        <f t="shared" si="17"/>
        <v>1.1359999999999999</v>
      </c>
      <c r="I45" s="24" t="s">
        <v>12</v>
      </c>
    </row>
    <row r="46" spans="1:9" ht="23.25" customHeight="1" x14ac:dyDescent="0.3">
      <c r="A46" s="40" t="s">
        <v>45</v>
      </c>
      <c r="B46" s="14" t="s">
        <v>5</v>
      </c>
      <c r="C46" s="38">
        <v>2.2799999999999998</v>
      </c>
      <c r="D46" s="20">
        <f t="shared" si="4"/>
        <v>2.1659999999999999</v>
      </c>
      <c r="E46" s="15" t="s">
        <v>9</v>
      </c>
      <c r="F46" s="20">
        <f t="shared" si="5"/>
        <v>2.052</v>
      </c>
      <c r="G46" s="15" t="s">
        <v>10</v>
      </c>
      <c r="H46" s="20">
        <f t="shared" si="17"/>
        <v>1.8239999999999998</v>
      </c>
      <c r="I46" s="24" t="s">
        <v>12</v>
      </c>
    </row>
    <row r="47" spans="1:9" ht="23.25" customHeight="1" x14ac:dyDescent="0.3">
      <c r="A47" s="54" t="s">
        <v>57</v>
      </c>
      <c r="B47" s="14" t="s">
        <v>5</v>
      </c>
      <c r="C47" s="38">
        <v>2.65</v>
      </c>
      <c r="D47" s="20">
        <f t="shared" si="4"/>
        <v>2.5174999999999996</v>
      </c>
      <c r="E47" s="15" t="s">
        <v>9</v>
      </c>
      <c r="F47" s="20">
        <f t="shared" si="5"/>
        <v>2.3849999999999998</v>
      </c>
      <c r="G47" s="15" t="s">
        <v>10</v>
      </c>
      <c r="H47" s="20">
        <f t="shared" si="17"/>
        <v>2.12</v>
      </c>
      <c r="I47" s="24" t="s">
        <v>12</v>
      </c>
    </row>
    <row r="48" spans="1:9" ht="23.25" customHeight="1" x14ac:dyDescent="0.3">
      <c r="A48" s="40" t="s">
        <v>59</v>
      </c>
      <c r="B48" s="30" t="s">
        <v>4</v>
      </c>
      <c r="C48" s="39">
        <v>27</v>
      </c>
      <c r="D48" s="20">
        <f t="shared" ref="D48" si="18">C48*0.95</f>
        <v>25.65</v>
      </c>
      <c r="E48" s="15" t="s">
        <v>9</v>
      </c>
      <c r="F48" s="20">
        <f t="shared" ref="F48" si="19">C48*0.9</f>
        <v>24.3</v>
      </c>
      <c r="G48" s="15" t="s">
        <v>10</v>
      </c>
      <c r="H48" s="20">
        <f t="shared" ref="H48" si="20">C48*0.8</f>
        <v>21.6</v>
      </c>
      <c r="I48" s="24" t="s">
        <v>12</v>
      </c>
    </row>
    <row r="49" spans="1:12" ht="23.25" customHeight="1" x14ac:dyDescent="0.3">
      <c r="A49" s="40" t="s">
        <v>27</v>
      </c>
      <c r="B49" s="14" t="s">
        <v>42</v>
      </c>
      <c r="C49" s="17">
        <v>1.35</v>
      </c>
      <c r="D49" s="20">
        <f>C49*0.95</f>
        <v>1.2825</v>
      </c>
      <c r="E49" s="15" t="s">
        <v>9</v>
      </c>
      <c r="F49" s="20">
        <f t="shared" si="5"/>
        <v>1.2150000000000001</v>
      </c>
      <c r="G49" s="15" t="s">
        <v>10</v>
      </c>
      <c r="H49" s="20">
        <f t="shared" si="17"/>
        <v>1.08</v>
      </c>
      <c r="I49" s="24" t="s">
        <v>12</v>
      </c>
    </row>
    <row r="50" spans="1:12" ht="23.25" customHeight="1" x14ac:dyDescent="0.3">
      <c r="A50" s="40" t="s">
        <v>192</v>
      </c>
      <c r="B50" s="14" t="s">
        <v>5</v>
      </c>
      <c r="C50" s="17">
        <v>1.6</v>
      </c>
      <c r="D50" s="20">
        <f>C50*0.95</f>
        <v>1.52</v>
      </c>
      <c r="E50" s="15" t="s">
        <v>9</v>
      </c>
      <c r="F50" s="20">
        <f>C50*0.9</f>
        <v>1.4400000000000002</v>
      </c>
      <c r="G50" s="15" t="s">
        <v>10</v>
      </c>
      <c r="H50" s="20">
        <f t="shared" ref="H50" si="21">C50*0.8</f>
        <v>1.2800000000000002</v>
      </c>
      <c r="I50" s="24" t="s">
        <v>12</v>
      </c>
    </row>
    <row r="51" spans="1:12" ht="23.25" customHeight="1" x14ac:dyDescent="0.3">
      <c r="A51" s="40" t="s">
        <v>193</v>
      </c>
      <c r="B51" s="14" t="s">
        <v>5</v>
      </c>
      <c r="C51" s="17">
        <v>1.76</v>
      </c>
      <c r="D51" s="20">
        <f>C51*0.95</f>
        <v>1.6719999999999999</v>
      </c>
      <c r="E51" s="15" t="s">
        <v>9</v>
      </c>
      <c r="F51" s="20">
        <f t="shared" si="5"/>
        <v>1.5840000000000001</v>
      </c>
      <c r="G51" s="15" t="s">
        <v>10</v>
      </c>
      <c r="H51" s="20">
        <f>C51*0.8</f>
        <v>1.4080000000000001</v>
      </c>
      <c r="I51" s="24" t="s">
        <v>12</v>
      </c>
    </row>
    <row r="52" spans="1:12" ht="23.25" customHeight="1" thickBot="1" x14ac:dyDescent="0.35">
      <c r="A52" s="57" t="s">
        <v>52</v>
      </c>
      <c r="B52" s="58" t="s">
        <v>5</v>
      </c>
      <c r="C52" s="59">
        <v>3.5</v>
      </c>
      <c r="D52" s="60">
        <f t="shared" si="4"/>
        <v>3.3249999999999997</v>
      </c>
      <c r="E52" s="61" t="s">
        <v>9</v>
      </c>
      <c r="F52" s="60">
        <f t="shared" si="5"/>
        <v>3.15</v>
      </c>
      <c r="G52" s="61" t="s">
        <v>10</v>
      </c>
      <c r="H52" s="60">
        <f t="shared" si="17"/>
        <v>2.8000000000000003</v>
      </c>
      <c r="I52" s="62" t="s">
        <v>12</v>
      </c>
    </row>
    <row r="53" spans="1:12" ht="23.25" customHeight="1" thickTop="1" x14ac:dyDescent="0.3">
      <c r="A53" s="10"/>
      <c r="B53" s="10"/>
      <c r="C53" s="13"/>
      <c r="D53" s="49"/>
      <c r="E53" s="12"/>
      <c r="F53" s="11"/>
      <c r="G53" s="12"/>
      <c r="H53" s="11"/>
      <c r="I53" s="12"/>
    </row>
    <row r="54" spans="1:12" ht="39.75" customHeight="1" x14ac:dyDescent="0.25">
      <c r="A54" s="86" t="s">
        <v>197</v>
      </c>
      <c r="B54" s="86"/>
      <c r="C54" s="86"/>
      <c r="D54" s="86"/>
      <c r="E54" s="86"/>
      <c r="F54" s="86"/>
      <c r="G54" s="86"/>
      <c r="H54" s="86"/>
      <c r="I54" s="86"/>
      <c r="L54" s="36"/>
    </row>
    <row r="55" spans="1:12" ht="23.25" customHeight="1" x14ac:dyDescent="0.3">
      <c r="A55" s="10"/>
      <c r="B55" s="10"/>
      <c r="C55" s="13"/>
      <c r="D55" s="49"/>
      <c r="E55" s="12"/>
      <c r="F55" s="11"/>
      <c r="G55" s="12"/>
      <c r="H55" s="11"/>
      <c r="I55" s="12"/>
    </row>
    <row r="56" spans="1:12" ht="23.25" customHeight="1" x14ac:dyDescent="0.3">
      <c r="A56" s="10"/>
      <c r="B56" s="10"/>
      <c r="C56" s="13"/>
      <c r="D56" s="49"/>
      <c r="E56" s="12"/>
      <c r="F56" s="11"/>
      <c r="G56" s="12"/>
      <c r="H56" s="11"/>
      <c r="I56" s="12"/>
    </row>
    <row r="57" spans="1:12" ht="23.25" customHeight="1" x14ac:dyDescent="0.3">
      <c r="A57" s="10"/>
      <c r="B57" s="10"/>
      <c r="C57" s="13"/>
      <c r="D57" s="49"/>
      <c r="E57" s="12"/>
      <c r="F57" s="11"/>
      <c r="G57" s="12"/>
      <c r="H57" s="11"/>
      <c r="I57" s="12"/>
    </row>
    <row r="58" spans="1:12" ht="23.25" customHeight="1" x14ac:dyDescent="0.3">
      <c r="C58" s="2"/>
      <c r="D58" s="50"/>
      <c r="F58" s="5"/>
      <c r="H58" s="5"/>
    </row>
    <row r="59" spans="1:12" ht="23.25" customHeight="1" x14ac:dyDescent="0.3">
      <c r="C59" s="2"/>
      <c r="D59" s="50"/>
      <c r="F59" s="5"/>
      <c r="H59" s="5"/>
    </row>
    <row r="60" spans="1:12" ht="23.25" customHeight="1" x14ac:dyDescent="0.3">
      <c r="C60" s="2"/>
      <c r="D60" s="50"/>
      <c r="F60" s="5"/>
      <c r="H60" s="5"/>
    </row>
    <row r="61" spans="1:12" ht="23.25" customHeight="1" x14ac:dyDescent="0.3">
      <c r="C61" s="2"/>
      <c r="D61" s="50"/>
      <c r="F61" s="5"/>
      <c r="H61" s="5"/>
    </row>
    <row r="62" spans="1:12" ht="23.25" customHeight="1" x14ac:dyDescent="0.3">
      <c r="C62" s="2"/>
      <c r="D62" s="50"/>
      <c r="F62" s="5"/>
      <c r="H62" s="5"/>
    </row>
    <row r="63" spans="1:12" ht="23.25" customHeight="1" x14ac:dyDescent="0.3">
      <c r="C63" s="2"/>
      <c r="D63" s="50"/>
      <c r="F63" s="5"/>
      <c r="H63" s="5"/>
    </row>
    <row r="64" spans="1:12" ht="23.25" customHeight="1" x14ac:dyDescent="0.3">
      <c r="C64" s="2"/>
      <c r="D64" s="50"/>
      <c r="F64" s="5"/>
      <c r="H64" s="5"/>
    </row>
    <row r="65" spans="3:8" ht="23.25" customHeight="1" x14ac:dyDescent="0.3">
      <c r="C65" s="2"/>
      <c r="D65" s="50"/>
      <c r="F65" s="5"/>
      <c r="H65" s="5"/>
    </row>
    <row r="66" spans="3:8" ht="23.25" customHeight="1" x14ac:dyDescent="0.3">
      <c r="C66" s="2"/>
      <c r="D66" s="50"/>
      <c r="F66" s="5"/>
      <c r="H66" s="5"/>
    </row>
    <row r="67" spans="3:8" ht="23.25" customHeight="1" x14ac:dyDescent="0.3">
      <c r="C67" s="2"/>
      <c r="D67" s="50"/>
      <c r="F67" s="5"/>
      <c r="H67" s="5"/>
    </row>
    <row r="68" spans="3:8" ht="23.25" customHeight="1" x14ac:dyDescent="0.3">
      <c r="C68" s="2"/>
      <c r="D68" s="50"/>
      <c r="F68" s="5"/>
      <c r="H68" s="5"/>
    </row>
    <row r="69" spans="3:8" ht="23.25" customHeight="1" x14ac:dyDescent="0.3">
      <c r="C69" s="2"/>
      <c r="D69" s="50"/>
      <c r="F69" s="5"/>
      <c r="H69" s="5"/>
    </row>
    <row r="70" spans="3:8" ht="23.25" customHeight="1" x14ac:dyDescent="0.3">
      <c r="C70" s="2"/>
      <c r="D70" s="50"/>
      <c r="F70" s="5"/>
      <c r="H70" s="5"/>
    </row>
    <row r="71" spans="3:8" ht="23.25" customHeight="1" x14ac:dyDescent="0.3">
      <c r="C71" s="2"/>
      <c r="D71" s="50"/>
      <c r="F71" s="5"/>
      <c r="H71" s="5"/>
    </row>
    <row r="72" spans="3:8" ht="23.25" customHeight="1" x14ac:dyDescent="0.3">
      <c r="C72" s="2"/>
      <c r="D72" s="50"/>
      <c r="F72" s="5"/>
      <c r="H72" s="5"/>
    </row>
    <row r="73" spans="3:8" ht="23.25" customHeight="1" x14ac:dyDescent="0.3">
      <c r="C73" s="2"/>
      <c r="D73" s="50"/>
      <c r="F73" s="5"/>
      <c r="H73" s="5"/>
    </row>
    <row r="74" spans="3:8" ht="23.25" customHeight="1" x14ac:dyDescent="0.3">
      <c r="C74" s="2"/>
      <c r="D74" s="50"/>
      <c r="F74" s="5"/>
      <c r="H74" s="5"/>
    </row>
    <row r="75" spans="3:8" ht="23.25" customHeight="1" x14ac:dyDescent="0.3">
      <c r="C75" s="2"/>
      <c r="D75" s="50"/>
      <c r="F75" s="5"/>
      <c r="H75" s="5"/>
    </row>
    <row r="76" spans="3:8" ht="23.25" customHeight="1" x14ac:dyDescent="0.3">
      <c r="C76" s="2"/>
      <c r="D76" s="50"/>
      <c r="F76" s="5"/>
      <c r="H76" s="5"/>
    </row>
    <row r="77" spans="3:8" ht="23.25" customHeight="1" x14ac:dyDescent="0.3">
      <c r="C77" s="2"/>
      <c r="D77" s="50"/>
      <c r="F77" s="5"/>
      <c r="H77" s="5"/>
    </row>
    <row r="78" spans="3:8" ht="23.25" customHeight="1" x14ac:dyDescent="0.3">
      <c r="C78" s="2"/>
      <c r="D78" s="50"/>
      <c r="F78" s="5"/>
      <c r="H78" s="5"/>
    </row>
    <row r="79" spans="3:8" ht="23.25" customHeight="1" x14ac:dyDescent="0.3">
      <c r="C79" s="2"/>
      <c r="D79" s="50"/>
      <c r="F79" s="5"/>
      <c r="H79" s="5"/>
    </row>
    <row r="80" spans="3:8" ht="23.25" customHeight="1" x14ac:dyDescent="0.3">
      <c r="C80" s="2"/>
      <c r="D80" s="50"/>
      <c r="F80" s="5"/>
      <c r="H80" s="5"/>
    </row>
    <row r="81" spans="3:3" ht="23.25" customHeight="1" x14ac:dyDescent="0.3">
      <c r="C81" s="2"/>
    </row>
    <row r="82" spans="3:3" ht="23.25" customHeight="1" x14ac:dyDescent="0.3">
      <c r="C82" s="2"/>
    </row>
    <row r="83" spans="3:3" ht="23.25" customHeight="1" x14ac:dyDescent="0.3">
      <c r="C83" s="2"/>
    </row>
    <row r="84" spans="3:3" ht="23.25" customHeight="1" x14ac:dyDescent="0.3">
      <c r="C84" s="2"/>
    </row>
    <row r="85" spans="3:3" ht="23.25" customHeight="1" x14ac:dyDescent="0.3">
      <c r="C85" s="2"/>
    </row>
    <row r="86" spans="3:3" ht="23.25" customHeight="1" x14ac:dyDescent="0.3"/>
    <row r="87" spans="3:3" ht="23.25" customHeight="1" x14ac:dyDescent="0.3"/>
    <row r="88" spans="3:3" ht="23.25" customHeight="1" x14ac:dyDescent="0.3"/>
    <row r="89" spans="3:3" ht="23.25" customHeight="1" x14ac:dyDescent="0.3"/>
    <row r="90" spans="3:3" ht="23.25" customHeight="1" x14ac:dyDescent="0.3"/>
    <row r="91" spans="3:3" ht="23.25" customHeight="1" x14ac:dyDescent="0.3"/>
    <row r="92" spans="3:3" ht="23.25" customHeight="1" x14ac:dyDescent="0.3"/>
    <row r="93" spans="3:3" ht="23.25" customHeight="1" x14ac:dyDescent="0.3"/>
    <row r="94" spans="3:3" ht="23.25" customHeight="1" x14ac:dyDescent="0.3"/>
    <row r="95" spans="3:3" ht="23.25" customHeight="1" x14ac:dyDescent="0.3"/>
    <row r="96" spans="3:3" ht="23.25" customHeight="1" x14ac:dyDescent="0.3"/>
    <row r="97" ht="23.25" customHeight="1" x14ac:dyDescent="0.3"/>
    <row r="98" ht="23.25" customHeight="1" x14ac:dyDescent="0.3"/>
    <row r="99" ht="23.25" customHeight="1" x14ac:dyDescent="0.3"/>
    <row r="100" ht="23.25" customHeight="1" x14ac:dyDescent="0.3"/>
    <row r="101" ht="23.25" customHeight="1" x14ac:dyDescent="0.3"/>
    <row r="102" ht="23.25" customHeight="1" x14ac:dyDescent="0.3"/>
    <row r="103" ht="23.25" customHeight="1" x14ac:dyDescent="0.3"/>
    <row r="104" ht="23.25" customHeight="1" x14ac:dyDescent="0.3"/>
    <row r="105" ht="23.25" customHeight="1" x14ac:dyDescent="0.3"/>
    <row r="106" ht="23.25" customHeight="1" x14ac:dyDescent="0.3"/>
    <row r="107" ht="23.25" customHeight="1" x14ac:dyDescent="0.3"/>
    <row r="108" ht="23.25" customHeight="1" x14ac:dyDescent="0.3"/>
    <row r="109" ht="23.25" customHeight="1" x14ac:dyDescent="0.3"/>
    <row r="110" ht="23.25" customHeight="1" x14ac:dyDescent="0.3"/>
    <row r="111" ht="23.25" customHeight="1" x14ac:dyDescent="0.3"/>
    <row r="112" ht="23.25" customHeight="1" x14ac:dyDescent="0.3"/>
    <row r="113" ht="23.25" customHeight="1" x14ac:dyDescent="0.3"/>
    <row r="114" ht="23.25" customHeight="1" x14ac:dyDescent="0.3"/>
    <row r="115" ht="23.25" customHeight="1" x14ac:dyDescent="0.3"/>
    <row r="116" ht="23.25" customHeight="1" x14ac:dyDescent="0.3"/>
    <row r="117" ht="23.25" customHeight="1" x14ac:dyDescent="0.3"/>
    <row r="118" ht="23.25" customHeight="1" x14ac:dyDescent="0.3"/>
    <row r="119" ht="23.25" customHeight="1" x14ac:dyDescent="0.3"/>
    <row r="120" ht="23.25" customHeight="1" x14ac:dyDescent="0.3"/>
    <row r="121" ht="23.25" customHeight="1" x14ac:dyDescent="0.3"/>
    <row r="122" ht="23.25" customHeight="1" x14ac:dyDescent="0.3"/>
    <row r="123" ht="23.25" customHeight="1" x14ac:dyDescent="0.3"/>
    <row r="124" ht="23.25" customHeight="1" x14ac:dyDescent="0.3"/>
    <row r="125" ht="23.25" customHeight="1" x14ac:dyDescent="0.3"/>
    <row r="126" ht="23.25" customHeight="1" x14ac:dyDescent="0.3"/>
    <row r="127" ht="23.25" customHeight="1" x14ac:dyDescent="0.3"/>
    <row r="128" ht="23.25" customHeight="1" x14ac:dyDescent="0.3"/>
    <row r="129" ht="23.25" customHeight="1" x14ac:dyDescent="0.3"/>
    <row r="130" ht="23.25" customHeight="1" x14ac:dyDescent="0.3"/>
    <row r="131" ht="23.25" customHeight="1" x14ac:dyDescent="0.3"/>
    <row r="132" ht="23.25" customHeight="1" x14ac:dyDescent="0.3"/>
    <row r="133" ht="23.25" customHeight="1" x14ac:dyDescent="0.3"/>
    <row r="134" ht="23.25" customHeight="1" x14ac:dyDescent="0.3"/>
    <row r="135" ht="23.25" customHeight="1" x14ac:dyDescent="0.3"/>
    <row r="136" ht="23.25" customHeight="1" x14ac:dyDescent="0.3"/>
    <row r="137" ht="23.25" customHeight="1" x14ac:dyDescent="0.3"/>
    <row r="138" ht="23.25" customHeight="1" x14ac:dyDescent="0.3"/>
    <row r="139" ht="23.25" customHeight="1" x14ac:dyDescent="0.3"/>
    <row r="140" ht="23.25" customHeight="1" x14ac:dyDescent="0.3"/>
    <row r="141" ht="23.25" customHeight="1" x14ac:dyDescent="0.3"/>
    <row r="142" ht="23.25" customHeight="1" x14ac:dyDescent="0.3"/>
    <row r="143" ht="23.25" customHeight="1" x14ac:dyDescent="0.3"/>
    <row r="144" ht="23.25" customHeight="1" x14ac:dyDescent="0.3"/>
    <row r="145" ht="23.25" customHeight="1" x14ac:dyDescent="0.3"/>
    <row r="146" ht="23.25" customHeight="1" x14ac:dyDescent="0.3"/>
    <row r="147" ht="23.25" customHeight="1" x14ac:dyDescent="0.3"/>
    <row r="148" ht="23.25" customHeight="1" x14ac:dyDescent="0.3"/>
    <row r="149" ht="23.25" customHeight="1" x14ac:dyDescent="0.3"/>
    <row r="150" ht="23.25" customHeight="1" x14ac:dyDescent="0.3"/>
    <row r="151" ht="23.25" customHeight="1" x14ac:dyDescent="0.3"/>
    <row r="152" ht="23.25" customHeight="1" x14ac:dyDescent="0.3"/>
    <row r="153" ht="23.25" customHeight="1" x14ac:dyDescent="0.3"/>
    <row r="154" ht="23.25" customHeight="1" x14ac:dyDescent="0.3"/>
    <row r="155" ht="23.25" customHeight="1" x14ac:dyDescent="0.3"/>
    <row r="156" ht="23.25" customHeight="1" x14ac:dyDescent="0.3"/>
    <row r="157" ht="23.25" customHeight="1" x14ac:dyDescent="0.3"/>
    <row r="158" ht="23.25" customHeight="1" x14ac:dyDescent="0.3"/>
    <row r="159" ht="23.25" customHeight="1" x14ac:dyDescent="0.3"/>
    <row r="160" ht="23.25" customHeight="1" x14ac:dyDescent="0.3"/>
    <row r="161" ht="23.25" customHeight="1" x14ac:dyDescent="0.3"/>
    <row r="162" ht="23.25" customHeight="1" x14ac:dyDescent="0.3"/>
    <row r="163" ht="23.25" customHeight="1" x14ac:dyDescent="0.3"/>
    <row r="164" ht="23.25" customHeight="1" x14ac:dyDescent="0.3"/>
    <row r="165" ht="23.25" customHeight="1" x14ac:dyDescent="0.3"/>
    <row r="166" ht="23.25" customHeight="1" x14ac:dyDescent="0.3"/>
    <row r="167" ht="23.25" customHeight="1" x14ac:dyDescent="0.3"/>
    <row r="168" ht="23.25" customHeight="1" x14ac:dyDescent="0.3"/>
    <row r="169" ht="23.25" customHeight="1" x14ac:dyDescent="0.3"/>
    <row r="170" ht="23.25" customHeight="1" x14ac:dyDescent="0.3"/>
    <row r="171" ht="23.25" customHeight="1" x14ac:dyDescent="0.3"/>
    <row r="172" ht="23.25" customHeight="1" x14ac:dyDescent="0.3"/>
    <row r="173" ht="23.25" customHeight="1" x14ac:dyDescent="0.3"/>
    <row r="174" ht="23.25" customHeight="1" x14ac:dyDescent="0.3"/>
    <row r="175" ht="23.25" customHeight="1" x14ac:dyDescent="0.3"/>
    <row r="176" ht="23.25" customHeight="1" x14ac:dyDescent="0.3"/>
    <row r="177" ht="23.25" customHeight="1" x14ac:dyDescent="0.3"/>
    <row r="178" ht="23.25" customHeight="1" x14ac:dyDescent="0.3"/>
    <row r="179" ht="23.25" customHeight="1" x14ac:dyDescent="0.3"/>
    <row r="180" ht="23.25" customHeight="1" x14ac:dyDescent="0.3"/>
    <row r="181" ht="23.25" customHeight="1" x14ac:dyDescent="0.3"/>
    <row r="182" ht="23.25" customHeight="1" x14ac:dyDescent="0.3"/>
    <row r="183" ht="23.25" customHeight="1" x14ac:dyDescent="0.3"/>
    <row r="184" ht="23.25" customHeight="1" x14ac:dyDescent="0.3"/>
    <row r="185" ht="23.25" customHeight="1" x14ac:dyDescent="0.3"/>
    <row r="186" ht="23.25" customHeight="1" x14ac:dyDescent="0.3"/>
    <row r="187" ht="23.25" customHeight="1" x14ac:dyDescent="0.3"/>
    <row r="188" ht="23.25" customHeight="1" x14ac:dyDescent="0.3"/>
    <row r="189" ht="23.25" customHeight="1" x14ac:dyDescent="0.3"/>
    <row r="190" ht="23.25" customHeight="1" x14ac:dyDescent="0.3"/>
    <row r="191" ht="23.25" customHeight="1" x14ac:dyDescent="0.3"/>
    <row r="192" ht="23.25" customHeight="1" x14ac:dyDescent="0.3"/>
    <row r="193" ht="23.25" customHeight="1" x14ac:dyDescent="0.3"/>
    <row r="194" ht="23.25" customHeight="1" x14ac:dyDescent="0.3"/>
    <row r="195" ht="23.25" customHeight="1" x14ac:dyDescent="0.3"/>
    <row r="196" ht="23.25" customHeight="1" x14ac:dyDescent="0.3"/>
    <row r="197" ht="23.25" customHeight="1" x14ac:dyDescent="0.3"/>
    <row r="198" ht="23.25" customHeight="1" x14ac:dyDescent="0.3"/>
    <row r="199" ht="23.25" customHeight="1" x14ac:dyDescent="0.3"/>
    <row r="200" ht="23.25" customHeight="1" x14ac:dyDescent="0.3"/>
    <row r="201" ht="23.25" customHeight="1" x14ac:dyDescent="0.3"/>
    <row r="202" ht="23.25" customHeight="1" x14ac:dyDescent="0.3"/>
    <row r="203" ht="23.25" customHeight="1" x14ac:dyDescent="0.3"/>
    <row r="204" ht="23.25" customHeight="1" x14ac:dyDescent="0.3"/>
    <row r="205" ht="23.25" customHeight="1" x14ac:dyDescent="0.3"/>
    <row r="206" ht="23.25" customHeight="1" x14ac:dyDescent="0.3"/>
    <row r="207" ht="23.25" customHeight="1" x14ac:dyDescent="0.3"/>
    <row r="208" ht="23.25" customHeight="1" x14ac:dyDescent="0.3"/>
    <row r="209" ht="23.25" customHeight="1" x14ac:dyDescent="0.3"/>
    <row r="210" ht="23.25" customHeight="1" x14ac:dyDescent="0.3"/>
    <row r="211" ht="23.25" customHeight="1" x14ac:dyDescent="0.3"/>
    <row r="212" ht="23.25" customHeight="1" x14ac:dyDescent="0.3"/>
    <row r="213" ht="23.25" customHeight="1" x14ac:dyDescent="0.3"/>
    <row r="214" ht="23.25" customHeight="1" x14ac:dyDescent="0.3"/>
    <row r="215" ht="23.25" customHeight="1" x14ac:dyDescent="0.3"/>
    <row r="216" ht="23.25" customHeight="1" x14ac:dyDescent="0.3"/>
    <row r="217" ht="23.25" customHeight="1" x14ac:dyDescent="0.3"/>
    <row r="218" ht="23.25" customHeight="1" x14ac:dyDescent="0.3"/>
    <row r="219" ht="23.25" customHeight="1" x14ac:dyDescent="0.3"/>
    <row r="220" ht="23.25" customHeight="1" x14ac:dyDescent="0.3"/>
    <row r="221" ht="23.25" customHeight="1" x14ac:dyDescent="0.3"/>
    <row r="222" ht="23.25" customHeight="1" x14ac:dyDescent="0.3"/>
    <row r="223" ht="23.25" customHeight="1" x14ac:dyDescent="0.3"/>
    <row r="224" ht="23.25" customHeight="1" x14ac:dyDescent="0.3"/>
    <row r="225" ht="23.25" customHeight="1" x14ac:dyDescent="0.3"/>
    <row r="226" ht="23.25" customHeight="1" x14ac:dyDescent="0.3"/>
    <row r="227" ht="23.25" customHeight="1" x14ac:dyDescent="0.3"/>
    <row r="228" ht="23.25" customHeight="1" x14ac:dyDescent="0.3"/>
    <row r="229" ht="23.25" customHeight="1" x14ac:dyDescent="0.3"/>
    <row r="230" ht="23.25" customHeight="1" x14ac:dyDescent="0.3"/>
    <row r="231" ht="23.25" customHeight="1" x14ac:dyDescent="0.3"/>
    <row r="232" ht="23.25" customHeight="1" x14ac:dyDescent="0.3"/>
    <row r="233" ht="23.25" customHeight="1" x14ac:dyDescent="0.3"/>
    <row r="234" ht="23.25" customHeight="1" x14ac:dyDescent="0.3"/>
  </sheetData>
  <mergeCells count="9">
    <mergeCell ref="A54:I54"/>
    <mergeCell ref="A20:I20"/>
    <mergeCell ref="A37:I37"/>
    <mergeCell ref="E1:I1"/>
    <mergeCell ref="E2:I2"/>
    <mergeCell ref="E4:I4"/>
    <mergeCell ref="G5:I6"/>
    <mergeCell ref="E3:I3"/>
    <mergeCell ref="D5:F6"/>
  </mergeCells>
  <hyperlinks>
    <hyperlink ref="E1:I1" r:id="rId1" display="brand-mebel.com"/>
    <hyperlink ref="A21" r:id="rId2"/>
    <hyperlink ref="A22" r:id="rId3"/>
    <hyperlink ref="A23" r:id="rId4"/>
    <hyperlink ref="A24" r:id="rId5"/>
    <hyperlink ref="A25" r:id="rId6"/>
    <hyperlink ref="A27" r:id="rId7"/>
    <hyperlink ref="A35" r:id="rId8"/>
    <hyperlink ref="A36" r:id="rId9"/>
    <hyperlink ref="A30" r:id="rId10" display="Нога поворотно-відкидна нікель, пара, (Укр)"/>
    <hyperlink ref="A29" r:id="rId11"/>
    <hyperlink ref="A8" r:id="rId12" display="Механізм підйому матраца М43 (250-1200Н), компл., (Укр+Турц)"/>
    <hyperlink ref="A9" r:id="rId13" display="Механізм підйому матраца М44 (250-1200Н), компл., (Укр+Турц)"/>
    <hyperlink ref="A11" r:id="rId14" display="Механізм підйому матраца В44 (800-1200Н), компл., (Укр+Турц)"/>
    <hyperlink ref="A13" r:id="rId15"/>
    <hyperlink ref="A14" r:id="rId16"/>
    <hyperlink ref="A15" r:id="rId17"/>
    <hyperlink ref="A16" r:id="rId18" display="Газовий амортизатор L360мм (250Н,350Н,450Н,750Н,1000Н,1200Н), шт, (Турц)"/>
    <hyperlink ref="A17" r:id="rId19" display="Газовий амортизатор L360мм (1500Н), шт, (Турц)"/>
    <hyperlink ref="A18" r:id="rId20" display="Газовий амортизатор L420мм (800Н,1000Н,1200Н), шт, (Турц)"/>
    <hyperlink ref="A40" r:id="rId21"/>
    <hyperlink ref="A38" r:id="rId22"/>
    <hyperlink ref="A41" r:id="rId23"/>
    <hyperlink ref="A42" r:id="rId24"/>
    <hyperlink ref="A43" r:id="rId25"/>
    <hyperlink ref="A49" r:id="rId26"/>
    <hyperlink ref="A52" r:id="rId27"/>
    <hyperlink ref="A44" r:id="rId28"/>
    <hyperlink ref="A45" r:id="rId29"/>
    <hyperlink ref="A46" r:id="rId30"/>
    <hyperlink ref="A51" r:id="rId31" display="Завіс врізний шарнірний MMP (золото,сатин,темно коричн), шт."/>
    <hyperlink ref="A39" r:id="rId32" display="Комплект коліс для стола трансформера Сігма  "/>
    <hyperlink ref="A47" r:id="rId33"/>
    <hyperlink ref="A26" r:id="rId34"/>
    <hyperlink ref="A48" r:id="rId35"/>
    <hyperlink ref="A31" r:id="rId36"/>
    <hyperlink ref="A28" r:id="rId37"/>
    <hyperlink ref="A10" r:id="rId38"/>
    <hyperlink ref="A54:I54" r:id="rId39" display="* Всі оптові замовлення по третій та четвертій колонці, що прив'язані до валюти, п ТУТ, колонка - ПРОДАЖ"/>
  </hyperlinks>
  <pageMargins left="0.25" right="0.25" top="0.75" bottom="0.75" header="0.3" footer="0.3"/>
  <pageSetup paperSize="9" scale="66" orientation="portrait" r:id="rId40"/>
  <drawing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showGridLines="0" tabSelected="1" zoomScale="85" zoomScaleNormal="85" zoomScaleSheetLayoutView="80" workbookViewId="0">
      <selection activeCell="D5" sqref="D5:F6"/>
    </sheetView>
  </sheetViews>
  <sheetFormatPr defaultRowHeight="15" x14ac:dyDescent="0.25"/>
  <cols>
    <col min="1" max="1" width="66.140625" customWidth="1"/>
    <col min="2" max="2" width="7.85546875" customWidth="1"/>
    <col min="3" max="3" width="9.42578125" style="1" customWidth="1"/>
    <col min="4" max="4" width="10.85546875" style="4" customWidth="1"/>
    <col min="5" max="5" width="6.5703125" style="3" customWidth="1"/>
    <col min="6" max="6" width="10.85546875" style="4" customWidth="1"/>
    <col min="7" max="7" width="6.5703125" style="3" customWidth="1"/>
    <col min="8" max="8" width="10.85546875" style="4" customWidth="1"/>
    <col min="9" max="9" width="6.5703125" style="3" customWidth="1"/>
    <col min="10" max="10" width="5.140625" customWidth="1"/>
  </cols>
  <sheetData>
    <row r="1" spans="1:14" ht="17.25" thickTop="1" thickBot="1" x14ac:dyDescent="0.3">
      <c r="A1" s="25"/>
      <c r="B1" s="25"/>
      <c r="C1" s="25"/>
      <c r="D1" s="25"/>
      <c r="E1" s="91" t="s">
        <v>28</v>
      </c>
      <c r="F1" s="91"/>
      <c r="G1" s="91"/>
      <c r="H1" s="91"/>
      <c r="I1" s="92"/>
    </row>
    <row r="2" spans="1:14" ht="17.25" thickTop="1" thickBot="1" x14ac:dyDescent="0.3">
      <c r="A2" s="26"/>
      <c r="B2" s="21" t="s">
        <v>6</v>
      </c>
      <c r="C2" s="22">
        <f>'Прайс валюта'!C2</f>
        <v>28</v>
      </c>
      <c r="D2" s="29" t="s">
        <v>49</v>
      </c>
      <c r="E2" s="93" t="s">
        <v>47</v>
      </c>
      <c r="F2" s="93"/>
      <c r="G2" s="93"/>
      <c r="H2" s="93"/>
      <c r="I2" s="94"/>
    </row>
    <row r="3" spans="1:14" ht="17.25" thickTop="1" thickBot="1" x14ac:dyDescent="0.3">
      <c r="A3" s="26"/>
      <c r="B3" s="21" t="s">
        <v>7</v>
      </c>
      <c r="C3" s="22">
        <f>'Прайс валюта'!C3</f>
        <v>32.200000000000003</v>
      </c>
      <c r="D3" s="29" t="s">
        <v>49</v>
      </c>
      <c r="E3" s="101" t="s">
        <v>48</v>
      </c>
      <c r="F3" s="101"/>
      <c r="G3" s="101"/>
      <c r="H3" s="101"/>
      <c r="I3" s="102"/>
    </row>
    <row r="4" spans="1:14" ht="16.5" thickTop="1" x14ac:dyDescent="0.25">
      <c r="A4" s="26"/>
      <c r="B4" s="26"/>
      <c r="C4" s="26"/>
      <c r="D4" s="26"/>
      <c r="E4" s="95" t="s">
        <v>29</v>
      </c>
      <c r="F4" s="95"/>
      <c r="G4" s="95"/>
      <c r="H4" s="95"/>
      <c r="I4" s="96"/>
    </row>
    <row r="5" spans="1:14" ht="15" customHeight="1" x14ac:dyDescent="0.25">
      <c r="A5" s="26"/>
      <c r="B5" s="26"/>
      <c r="C5" s="26"/>
      <c r="D5" s="103" t="s">
        <v>50</v>
      </c>
      <c r="E5" s="103"/>
      <c r="F5" s="103"/>
      <c r="G5" s="97">
        <f>'Прайс валюта'!G5:I6</f>
        <v>43334</v>
      </c>
      <c r="H5" s="97"/>
      <c r="I5" s="98"/>
    </row>
    <row r="6" spans="1:14" ht="12.75" customHeight="1" x14ac:dyDescent="0.25">
      <c r="A6" s="27"/>
      <c r="B6" s="27"/>
      <c r="C6" s="27"/>
      <c r="D6" s="104"/>
      <c r="E6" s="104"/>
      <c r="F6" s="104"/>
      <c r="G6" s="99"/>
      <c r="H6" s="99"/>
      <c r="I6" s="100"/>
    </row>
    <row r="7" spans="1:14" ht="15" customHeight="1" x14ac:dyDescent="0.3">
      <c r="A7" s="6" t="s">
        <v>20</v>
      </c>
      <c r="B7" s="6" t="s">
        <v>3</v>
      </c>
      <c r="C7" s="7" t="s">
        <v>2</v>
      </c>
      <c r="D7" s="8" t="s">
        <v>31</v>
      </c>
      <c r="E7" s="9" t="s">
        <v>30</v>
      </c>
      <c r="F7" s="8" t="s">
        <v>32</v>
      </c>
      <c r="G7" s="9" t="s">
        <v>30</v>
      </c>
      <c r="H7" s="8" t="s">
        <v>33</v>
      </c>
      <c r="I7" s="23" t="s">
        <v>30</v>
      </c>
      <c r="N7" s="28"/>
    </row>
    <row r="8" spans="1:14" ht="23.25" customHeight="1" x14ac:dyDescent="0.3">
      <c r="A8" s="40" t="s">
        <v>66</v>
      </c>
      <c r="B8" s="14" t="s">
        <v>4</v>
      </c>
      <c r="C8" s="70">
        <f>ROUND(C13+C16*2,0)</f>
        <v>358</v>
      </c>
      <c r="D8" s="71">
        <f>D13+D16*2</f>
        <v>323</v>
      </c>
      <c r="E8" s="72" t="str">
        <f>'Прайс валюта'!E8</f>
        <v>5пар</v>
      </c>
      <c r="F8" s="71">
        <f>F13+F16*2</f>
        <v>304</v>
      </c>
      <c r="G8" s="72" t="str">
        <f>'Прайс валюта'!G8</f>
        <v>20пар</v>
      </c>
      <c r="H8" s="71">
        <f>H13+H16*2</f>
        <v>280</v>
      </c>
      <c r="I8" s="73" t="str">
        <f>'Прайс валюта'!I8</f>
        <v>50пар</v>
      </c>
      <c r="N8" s="28"/>
    </row>
    <row r="9" spans="1:14" ht="23.25" customHeight="1" x14ac:dyDescent="0.3">
      <c r="A9" s="40" t="s">
        <v>67</v>
      </c>
      <c r="B9" s="14" t="s">
        <v>4</v>
      </c>
      <c r="C9" s="70">
        <f>ROUND(C14+C16*2,0)</f>
        <v>358</v>
      </c>
      <c r="D9" s="71">
        <f>D14+D16*2</f>
        <v>323</v>
      </c>
      <c r="E9" s="72" t="str">
        <f>'Прайс валюта'!E9</f>
        <v>5пар</v>
      </c>
      <c r="F9" s="71">
        <f>F14+F16*2</f>
        <v>304</v>
      </c>
      <c r="G9" s="72" t="str">
        <f>'Прайс валюта'!G9</f>
        <v>20пар</v>
      </c>
      <c r="H9" s="71">
        <f>H14+H16*2</f>
        <v>280</v>
      </c>
      <c r="I9" s="73" t="str">
        <f>'Прайс валюта'!I9</f>
        <v>50пар</v>
      </c>
    </row>
    <row r="10" spans="1:14" ht="23.25" customHeight="1" x14ac:dyDescent="0.3">
      <c r="A10" s="69" t="s">
        <v>70</v>
      </c>
      <c r="B10" s="14" t="s">
        <v>4</v>
      </c>
      <c r="C10" s="70">
        <f>ROUND('Прайс валюта'!C10,0)</f>
        <v>599</v>
      </c>
      <c r="D10" s="71">
        <f>ROUND(C10*0.95,0)</f>
        <v>569</v>
      </c>
      <c r="E10" s="72" t="str">
        <f>'Прайс валюта'!E10</f>
        <v>5пар</v>
      </c>
      <c r="F10" s="71">
        <f>ROUND(C10*0.9,0)</f>
        <v>539</v>
      </c>
      <c r="G10" s="72" t="str">
        <f>'Прайс валюта'!G10</f>
        <v>20пар</v>
      </c>
      <c r="H10" s="71">
        <f>ROUND(C10*0.8,0)</f>
        <v>479</v>
      </c>
      <c r="I10" s="73" t="str">
        <f>'Прайс валюта'!I10</f>
        <v>50пар</v>
      </c>
    </row>
    <row r="11" spans="1:14" ht="23.25" customHeight="1" x14ac:dyDescent="0.3">
      <c r="A11" s="40" t="s">
        <v>65</v>
      </c>
      <c r="B11" s="14" t="s">
        <v>4</v>
      </c>
      <c r="C11" s="70">
        <f>ROUND(C15+C18*2,0)</f>
        <v>606</v>
      </c>
      <c r="D11" s="71">
        <f>D15+D18*2</f>
        <v>546</v>
      </c>
      <c r="E11" s="72" t="str">
        <f>'Прайс валюта'!E11</f>
        <v>5пар</v>
      </c>
      <c r="F11" s="71">
        <f>F15+F18*2</f>
        <v>516</v>
      </c>
      <c r="G11" s="72" t="str">
        <f>'Прайс валюта'!G11</f>
        <v>20пар</v>
      </c>
      <c r="H11" s="71">
        <f>H15+H18*2</f>
        <v>472</v>
      </c>
      <c r="I11" s="73" t="str">
        <f>'Прайс валюта'!I11</f>
        <v>50пар</v>
      </c>
    </row>
    <row r="12" spans="1:14" ht="23.25" customHeight="1" x14ac:dyDescent="0.3">
      <c r="A12" s="40" t="str">
        <f>'Прайс валюта'!A12</f>
        <v>Обмежувач ходу амортизатора для механізму підйому М43/М44</v>
      </c>
      <c r="B12" s="14" t="s">
        <v>4</v>
      </c>
      <c r="C12" s="70">
        <f>ROUND('Прайс валюта'!C12,0)</f>
        <v>30</v>
      </c>
      <c r="D12" s="71">
        <f>ROUND('Прайс валюта'!D12,0)</f>
        <v>27</v>
      </c>
      <c r="E12" s="72" t="str">
        <f>'Прайс валюта'!E12</f>
        <v>10шт</v>
      </c>
      <c r="F12" s="71">
        <f>ROUND('Прайс валюта'!F12,0)</f>
        <v>24</v>
      </c>
      <c r="G12" s="72" t="str">
        <f>'Прайс валюта'!G12</f>
        <v>50шт</v>
      </c>
      <c r="H12" s="71">
        <f>ROUND('Прайс валюта'!H12,0)</f>
        <v>21</v>
      </c>
      <c r="I12" s="73" t="str">
        <f>'Прайс валюта'!I12</f>
        <v>100шт</v>
      </c>
    </row>
    <row r="13" spans="1:14" ht="23.25" customHeight="1" x14ac:dyDescent="0.3">
      <c r="A13" s="40" t="s">
        <v>21</v>
      </c>
      <c r="B13" s="14" t="s">
        <v>4</v>
      </c>
      <c r="C13" s="74">
        <f>ROUND('Прайс валюта'!C13,0)</f>
        <v>212</v>
      </c>
      <c r="D13" s="71">
        <f>ROUND('Прайс валюта'!D13,0)</f>
        <v>191</v>
      </c>
      <c r="E13" s="72" t="str">
        <f>'Прайс валюта'!E13</f>
        <v>5пар</v>
      </c>
      <c r="F13" s="71">
        <f>ROUND('Прайс валюта'!F13,0)</f>
        <v>180</v>
      </c>
      <c r="G13" s="72" t="str">
        <f>'Прайс валюта'!G13</f>
        <v>20пар</v>
      </c>
      <c r="H13" s="71">
        <f>ROUND('Прайс валюта'!H13,0)</f>
        <v>170</v>
      </c>
      <c r="I13" s="73" t="str">
        <f>'Прайс валюта'!I13</f>
        <v>50пар</v>
      </c>
    </row>
    <row r="14" spans="1:14" ht="23.25" customHeight="1" x14ac:dyDescent="0.3">
      <c r="A14" s="40" t="s">
        <v>22</v>
      </c>
      <c r="B14" s="14" t="s">
        <v>4</v>
      </c>
      <c r="C14" s="74">
        <f>ROUND('Прайс валюта'!C14,0)</f>
        <v>212</v>
      </c>
      <c r="D14" s="71">
        <f>ROUND('Прайс валюта'!D14,0)</f>
        <v>191</v>
      </c>
      <c r="E14" s="72" t="str">
        <f>'Прайс валюта'!E14</f>
        <v>5пар</v>
      </c>
      <c r="F14" s="71">
        <f>ROUND('Прайс валюта'!F14,0)</f>
        <v>180</v>
      </c>
      <c r="G14" s="72" t="str">
        <f>'Прайс валюта'!G14</f>
        <v>20пар</v>
      </c>
      <c r="H14" s="71">
        <f>ROUND('Прайс валюта'!H14,0)</f>
        <v>170</v>
      </c>
      <c r="I14" s="73" t="str">
        <f>'Прайс валюта'!I14</f>
        <v>50пар</v>
      </c>
    </row>
    <row r="15" spans="1:14" ht="23.25" customHeight="1" x14ac:dyDescent="0.3">
      <c r="A15" s="40" t="s">
        <v>23</v>
      </c>
      <c r="B15" s="14" t="s">
        <v>4</v>
      </c>
      <c r="C15" s="74">
        <f>ROUND('Прайс валюта'!C15,0)</f>
        <v>360</v>
      </c>
      <c r="D15" s="71">
        <f>ROUND(C15*0.9,0)</f>
        <v>324</v>
      </c>
      <c r="E15" s="72" t="str">
        <f>'Прайс валюта'!E15</f>
        <v>5пар</v>
      </c>
      <c r="F15" s="71">
        <f>ROUND(C15*0.85,0)</f>
        <v>306</v>
      </c>
      <c r="G15" s="72" t="str">
        <f>'Прайс валюта'!G15</f>
        <v>20пар</v>
      </c>
      <c r="H15" s="71">
        <f>ROUND(C15*0.8,0)</f>
        <v>288</v>
      </c>
      <c r="I15" s="73" t="str">
        <f>'Прайс валюта'!I15</f>
        <v>50пар</v>
      </c>
    </row>
    <row r="16" spans="1:14" ht="23.25" customHeight="1" x14ac:dyDescent="0.3">
      <c r="A16" s="40" t="s">
        <v>63</v>
      </c>
      <c r="B16" s="14" t="s">
        <v>4</v>
      </c>
      <c r="C16" s="70">
        <f>ROUND('Прайс валюта'!C16*'Прайс валюта'!C2,0)</f>
        <v>73</v>
      </c>
      <c r="D16" s="71">
        <f>ROUND(C16*0.9,0)</f>
        <v>66</v>
      </c>
      <c r="E16" s="72" t="str">
        <f>'Прайс валюта'!E16</f>
        <v>10шт</v>
      </c>
      <c r="F16" s="71">
        <f>ROUND(C16*0.85,0)</f>
        <v>62</v>
      </c>
      <c r="G16" s="72" t="str">
        <f>'Прайс валюта'!G16</f>
        <v>50шт</v>
      </c>
      <c r="H16" s="71">
        <f>ROUND(C16*0.75,0)</f>
        <v>55</v>
      </c>
      <c r="I16" s="73" t="str">
        <f>'Прайс валюта'!I16</f>
        <v>100шт</v>
      </c>
      <c r="K16" s="82"/>
      <c r="L16" s="83"/>
      <c r="M16" s="83"/>
    </row>
    <row r="17" spans="1:12" ht="23.25" customHeight="1" x14ac:dyDescent="0.3">
      <c r="A17" s="40" t="s">
        <v>62</v>
      </c>
      <c r="B17" s="14" t="s">
        <v>4</v>
      </c>
      <c r="C17" s="70">
        <f>ROUND('Прайс валюта'!C17*'Прайс валюта'!C2,0)</f>
        <v>84</v>
      </c>
      <c r="D17" s="71">
        <f>ROUND(C17*0.9,0)</f>
        <v>76</v>
      </c>
      <c r="E17" s="72" t="str">
        <f>'Прайс валюта'!E17</f>
        <v>10шт</v>
      </c>
      <c r="F17" s="71">
        <f>ROUND(C17*0.85,0)</f>
        <v>71</v>
      </c>
      <c r="G17" s="72" t="str">
        <f>'Прайс валюта'!G17</f>
        <v>50шт</v>
      </c>
      <c r="H17" s="71">
        <f>ROUND(C17*0.75,0)</f>
        <v>63</v>
      </c>
      <c r="I17" s="73" t="str">
        <f>'Прайс валюта'!I17</f>
        <v>100шт</v>
      </c>
      <c r="L17" s="83"/>
    </row>
    <row r="18" spans="1:12" ht="23.25" customHeight="1" x14ac:dyDescent="0.3">
      <c r="A18" s="40" t="s">
        <v>69</v>
      </c>
      <c r="B18" s="14" t="s">
        <v>4</v>
      </c>
      <c r="C18" s="16">
        <f>ROUND('Прайс валюта'!C18*'Прайс валюта'!C2,0)</f>
        <v>123</v>
      </c>
      <c r="D18" s="18">
        <f>ROUND(C18*0.9,0)</f>
        <v>111</v>
      </c>
      <c r="E18" s="15" t="str">
        <f>'Прайс валюта'!E18</f>
        <v>10шт</v>
      </c>
      <c r="F18" s="18">
        <f>ROUND(C18*0.85,0)</f>
        <v>105</v>
      </c>
      <c r="G18" s="15" t="str">
        <f>'Прайс валюта'!G18</f>
        <v>50шт</v>
      </c>
      <c r="H18" s="18">
        <f>ROUND(C18*0.75,0)</f>
        <v>92</v>
      </c>
      <c r="I18" s="24" t="str">
        <f>'Прайс валюта'!I18</f>
        <v>100шт</v>
      </c>
    </row>
    <row r="19" spans="1:12" ht="23.25" customHeight="1" x14ac:dyDescent="0.3">
      <c r="A19" s="40" t="s">
        <v>64</v>
      </c>
      <c r="B19" s="14" t="s">
        <v>4</v>
      </c>
      <c r="C19" s="16">
        <f>ROUND('Прайс валюта'!C19*'Прайс валюта'!C2,0)</f>
        <v>157</v>
      </c>
      <c r="D19" s="18">
        <f>ROUND(C19*0.9,0)</f>
        <v>141</v>
      </c>
      <c r="E19" s="15" t="s">
        <v>11</v>
      </c>
      <c r="F19" s="18">
        <f>ROUND(C19*0.85,0)</f>
        <v>133</v>
      </c>
      <c r="G19" s="15" t="s">
        <v>10</v>
      </c>
      <c r="H19" s="18">
        <f>ROUND(C19*0.8,0)</f>
        <v>126</v>
      </c>
      <c r="I19" s="24" t="s">
        <v>12</v>
      </c>
    </row>
    <row r="20" spans="1:12" ht="12" customHeight="1" x14ac:dyDescent="0.25">
      <c r="A20" s="87"/>
      <c r="B20" s="87"/>
      <c r="C20" s="87"/>
      <c r="D20" s="87"/>
      <c r="E20" s="87"/>
      <c r="F20" s="87"/>
      <c r="G20" s="87"/>
      <c r="H20" s="87"/>
      <c r="I20" s="88"/>
    </row>
    <row r="21" spans="1:12" ht="23.25" customHeight="1" x14ac:dyDescent="0.3">
      <c r="A21" s="40" t="s">
        <v>37</v>
      </c>
      <c r="B21" s="14" t="s">
        <v>4</v>
      </c>
      <c r="C21" s="70">
        <f>ROUND('Прайс валюта'!C21,0)</f>
        <v>796</v>
      </c>
      <c r="D21" s="71">
        <f t="shared" ref="D21:D36" si="0">ROUND(C21*0.95,0)</f>
        <v>756</v>
      </c>
      <c r="E21" s="72" t="str">
        <f>'Прайс валюта'!E21</f>
        <v>3пар</v>
      </c>
      <c r="F21" s="71">
        <f t="shared" ref="F21:F36" si="1">ROUND(C21*0.9,0)</f>
        <v>716</v>
      </c>
      <c r="G21" s="72" t="str">
        <f>'Прайс валюта'!G21</f>
        <v>5шт</v>
      </c>
      <c r="H21" s="71">
        <f>ROUND(C21*0.8,0)</f>
        <v>637</v>
      </c>
      <c r="I21" s="73" t="str">
        <f>'Прайс валюта'!I21</f>
        <v>20шт</v>
      </c>
    </row>
    <row r="22" spans="1:12" ht="23.25" customHeight="1" x14ac:dyDescent="0.3">
      <c r="A22" s="40" t="s">
        <v>38</v>
      </c>
      <c r="B22" s="14" t="s">
        <v>4</v>
      </c>
      <c r="C22" s="70">
        <f>ROUND('Прайс валюта'!C22*'Прайс валюта'!C3,0)</f>
        <v>3510</v>
      </c>
      <c r="D22" s="71">
        <f t="shared" si="0"/>
        <v>3335</v>
      </c>
      <c r="E22" s="72" t="str">
        <f>'Прайс валюта'!E22</f>
        <v>3пар</v>
      </c>
      <c r="F22" s="71">
        <f t="shared" si="1"/>
        <v>3159</v>
      </c>
      <c r="G22" s="72" t="str">
        <f>'Прайс валюта'!G22</f>
        <v>10пар</v>
      </c>
      <c r="H22" s="75" t="s">
        <v>13</v>
      </c>
      <c r="I22" s="73" t="str">
        <f>'Прайс валюта'!I22</f>
        <v>х</v>
      </c>
    </row>
    <row r="23" spans="1:12" ht="23.25" customHeight="1" x14ac:dyDescent="0.3">
      <c r="A23" s="40" t="s">
        <v>39</v>
      </c>
      <c r="B23" s="14" t="s">
        <v>4</v>
      </c>
      <c r="C23" s="70">
        <f>ROUND('Прайс валюта'!C23*'Прайс валюта'!C3,0)</f>
        <v>3510</v>
      </c>
      <c r="D23" s="71">
        <f t="shared" si="0"/>
        <v>3335</v>
      </c>
      <c r="E23" s="72" t="str">
        <f>'Прайс валюта'!E23</f>
        <v>3пар</v>
      </c>
      <c r="F23" s="71">
        <f t="shared" si="1"/>
        <v>3159</v>
      </c>
      <c r="G23" s="72" t="str">
        <f>'Прайс валюта'!G23</f>
        <v>10пар</v>
      </c>
      <c r="H23" s="75" t="s">
        <v>13</v>
      </c>
      <c r="I23" s="73" t="str">
        <f>'Прайс валюта'!I23</f>
        <v>х</v>
      </c>
    </row>
    <row r="24" spans="1:12" ht="23.25" customHeight="1" x14ac:dyDescent="0.3">
      <c r="A24" s="40" t="s">
        <v>40</v>
      </c>
      <c r="B24" s="14" t="s">
        <v>4</v>
      </c>
      <c r="C24" s="70">
        <f>ROUND('Прайс валюта'!C24*'Прайс валюта'!C3,0)</f>
        <v>3864</v>
      </c>
      <c r="D24" s="71">
        <f t="shared" si="0"/>
        <v>3671</v>
      </c>
      <c r="E24" s="72" t="str">
        <f>'Прайс валюта'!E24</f>
        <v>3пар</v>
      </c>
      <c r="F24" s="71">
        <f t="shared" si="1"/>
        <v>3478</v>
      </c>
      <c r="G24" s="72" t="str">
        <f>'Прайс валюта'!G24</f>
        <v>10пар</v>
      </c>
      <c r="H24" s="75" t="s">
        <v>13</v>
      </c>
      <c r="I24" s="73" t="str">
        <f>'Прайс валюта'!I24</f>
        <v>х</v>
      </c>
    </row>
    <row r="25" spans="1:12" ht="23.25" customHeight="1" x14ac:dyDescent="0.3">
      <c r="A25" s="40" t="s">
        <v>41</v>
      </c>
      <c r="B25" s="14" t="s">
        <v>4</v>
      </c>
      <c r="C25" s="70">
        <f>ROUND('Прайс валюта'!C25*'Прайс валюта'!C3,0)</f>
        <v>4508</v>
      </c>
      <c r="D25" s="71">
        <f t="shared" si="0"/>
        <v>4283</v>
      </c>
      <c r="E25" s="72" t="str">
        <f>'Прайс валюта'!E25</f>
        <v>3пар</v>
      </c>
      <c r="F25" s="71">
        <f t="shared" si="1"/>
        <v>4057</v>
      </c>
      <c r="G25" s="72" t="str">
        <f>'Прайс валюта'!G25</f>
        <v>10пар</v>
      </c>
      <c r="H25" s="75" t="s">
        <v>13</v>
      </c>
      <c r="I25" s="73" t="str">
        <f>'Прайс валюта'!I25</f>
        <v>х</v>
      </c>
    </row>
    <row r="26" spans="1:12" ht="23.25" customHeight="1" x14ac:dyDescent="0.3">
      <c r="A26" s="43" t="s">
        <v>58</v>
      </c>
      <c r="B26" s="14" t="s">
        <v>4</v>
      </c>
      <c r="C26" s="74">
        <f>ROUND('Прайс валюта'!C26*'Прайс валюта'!C3,0)</f>
        <v>6440</v>
      </c>
      <c r="D26" s="71">
        <f t="shared" si="0"/>
        <v>6118</v>
      </c>
      <c r="E26" s="72" t="s">
        <v>16</v>
      </c>
      <c r="F26" s="71">
        <f t="shared" si="1"/>
        <v>5796</v>
      </c>
      <c r="G26" s="72" t="s">
        <v>14</v>
      </c>
      <c r="H26" s="75" t="s">
        <v>13</v>
      </c>
      <c r="I26" s="73" t="s">
        <v>13</v>
      </c>
    </row>
    <row r="27" spans="1:12" ht="23.25" customHeight="1" x14ac:dyDescent="0.3">
      <c r="A27" s="40" t="s">
        <v>36</v>
      </c>
      <c r="B27" s="14" t="s">
        <v>4</v>
      </c>
      <c r="C27" s="74">
        <f>ROUND('Прайс валюта'!C27,0)</f>
        <v>2990</v>
      </c>
      <c r="D27" s="71">
        <f t="shared" si="0"/>
        <v>2841</v>
      </c>
      <c r="E27" s="72" t="str">
        <f>'Прайс валюта'!E27</f>
        <v>3пар</v>
      </c>
      <c r="F27" s="71">
        <f t="shared" si="1"/>
        <v>2691</v>
      </c>
      <c r="G27" s="72" t="str">
        <f>'Прайс валюта'!G27</f>
        <v>10пар</v>
      </c>
      <c r="H27" s="71" t="s">
        <v>13</v>
      </c>
      <c r="I27" s="73" t="str">
        <f>'Прайс валюта'!I27</f>
        <v>х</v>
      </c>
    </row>
    <row r="28" spans="1:12" ht="23.25" customHeight="1" x14ac:dyDescent="0.3">
      <c r="A28" s="40" t="s">
        <v>68</v>
      </c>
      <c r="B28" s="14" t="s">
        <v>4</v>
      </c>
      <c r="C28" s="74">
        <f>ROUND('Прайс валюта'!C28,0)</f>
        <v>3700</v>
      </c>
      <c r="D28" s="71">
        <f t="shared" si="0"/>
        <v>3515</v>
      </c>
      <c r="E28" s="72" t="s">
        <v>16</v>
      </c>
      <c r="F28" s="71">
        <f t="shared" si="1"/>
        <v>3330</v>
      </c>
      <c r="G28" s="72" t="s">
        <v>14</v>
      </c>
      <c r="H28" s="71" t="s">
        <v>13</v>
      </c>
      <c r="I28" s="73" t="s">
        <v>13</v>
      </c>
    </row>
    <row r="29" spans="1:12" ht="23.25" customHeight="1" x14ac:dyDescent="0.3">
      <c r="A29" s="40" t="s">
        <v>24</v>
      </c>
      <c r="B29" s="14" t="s">
        <v>4</v>
      </c>
      <c r="C29" s="74">
        <f>ROUND('Прайс валюта'!C29,0)</f>
        <v>390</v>
      </c>
      <c r="D29" s="71">
        <f t="shared" si="0"/>
        <v>371</v>
      </c>
      <c r="E29" s="72" t="str">
        <f>'Прайс валюта'!E29</f>
        <v>3пар</v>
      </c>
      <c r="F29" s="71">
        <f t="shared" si="1"/>
        <v>351</v>
      </c>
      <c r="G29" s="72" t="str">
        <f>'Прайс валюта'!G29</f>
        <v>10пар</v>
      </c>
      <c r="H29" s="71">
        <f>ROUND(C29*0.8,0)</f>
        <v>312</v>
      </c>
      <c r="I29" s="73" t="str">
        <f>'Прайс валюта'!I29</f>
        <v>20пар</v>
      </c>
    </row>
    <row r="30" spans="1:12" ht="23.25" customHeight="1" x14ac:dyDescent="0.3">
      <c r="A30" s="40" t="s">
        <v>61</v>
      </c>
      <c r="B30" s="14" t="s">
        <v>4</v>
      </c>
      <c r="C30" s="74">
        <f>ROUND('Прайс валюта'!C30,0)</f>
        <v>490</v>
      </c>
      <c r="D30" s="71">
        <f t="shared" si="0"/>
        <v>466</v>
      </c>
      <c r="E30" s="72" t="str">
        <f>'Прайс валюта'!E30</f>
        <v>3пар</v>
      </c>
      <c r="F30" s="71">
        <f t="shared" si="1"/>
        <v>441</v>
      </c>
      <c r="G30" s="72" t="str">
        <f>'Прайс валюта'!G30</f>
        <v>10пар</v>
      </c>
      <c r="H30" s="71">
        <f>ROUND(C30*0.75,0)</f>
        <v>368</v>
      </c>
      <c r="I30" s="73" t="str">
        <f>'Прайс валюта'!I30</f>
        <v>20пар</v>
      </c>
    </row>
    <row r="31" spans="1:12" ht="23.25" customHeight="1" x14ac:dyDescent="0.3">
      <c r="A31" s="40" t="s">
        <v>60</v>
      </c>
      <c r="B31" s="14" t="s">
        <v>4</v>
      </c>
      <c r="C31" s="74">
        <f>ROUND('Прайс валюта'!C31,0)</f>
        <v>630</v>
      </c>
      <c r="D31" s="71">
        <f>ROUND(C31*0.95,0)</f>
        <v>599</v>
      </c>
      <c r="E31" s="72" t="str">
        <f>'Прайс валюта'!E31</f>
        <v>3пар</v>
      </c>
      <c r="F31" s="71">
        <f t="shared" si="1"/>
        <v>567</v>
      </c>
      <c r="G31" s="72" t="str">
        <f>'Прайс валюта'!G31</f>
        <v>10пар</v>
      </c>
      <c r="H31" s="71">
        <f>ROUND(C31*0.75,0)</f>
        <v>473</v>
      </c>
      <c r="I31" s="73" t="str">
        <f>'Прайс валюта'!I31</f>
        <v>20пар</v>
      </c>
    </row>
    <row r="32" spans="1:12" ht="23.25" customHeight="1" x14ac:dyDescent="0.3">
      <c r="A32" s="40" t="str">
        <f>'Прайс валюта'!A32</f>
        <v xml:space="preserve">Нога ліжка трансформера "Дует", вис. </v>
      </c>
      <c r="B32" s="14" t="s">
        <v>4</v>
      </c>
      <c r="C32" s="74">
        <f>ROUND('Прайс валюта'!C32,0)</f>
        <v>590</v>
      </c>
      <c r="D32" s="71">
        <f t="shared" ref="D32:D34" si="2">ROUND(C32*0.95,0)</f>
        <v>561</v>
      </c>
      <c r="E32" s="72" t="str">
        <f>'Прайс валюта'!E32</f>
        <v>3пар</v>
      </c>
      <c r="F32" s="71">
        <f t="shared" si="1"/>
        <v>531</v>
      </c>
      <c r="G32" s="72" t="str">
        <f>'Прайс валюта'!G32</f>
        <v>10пар</v>
      </c>
      <c r="H32" s="71" t="s">
        <v>13</v>
      </c>
      <c r="I32" s="73" t="s">
        <v>13</v>
      </c>
    </row>
    <row r="33" spans="1:9" ht="23.25" customHeight="1" x14ac:dyDescent="0.3">
      <c r="A33" s="40" t="str">
        <f>'Прайс валюта'!A33</f>
        <v xml:space="preserve">Нога ліжка трансформера "Дует", вис. </v>
      </c>
      <c r="B33" s="14" t="s">
        <v>4</v>
      </c>
      <c r="C33" s="74">
        <f>ROUND('Прайс валюта'!C33,0)</f>
        <v>750</v>
      </c>
      <c r="D33" s="71">
        <f t="shared" si="2"/>
        <v>713</v>
      </c>
      <c r="E33" s="72" t="str">
        <f>'Прайс валюта'!E33</f>
        <v>3пар</v>
      </c>
      <c r="F33" s="71">
        <f t="shared" si="1"/>
        <v>675</v>
      </c>
      <c r="G33" s="72" t="str">
        <f>'Прайс валюта'!G33</f>
        <v>10пар</v>
      </c>
      <c r="H33" s="71" t="s">
        <v>13</v>
      </c>
      <c r="I33" s="73" t="s">
        <v>13</v>
      </c>
    </row>
    <row r="34" spans="1:9" ht="23.25" customHeight="1" x14ac:dyDescent="0.3">
      <c r="A34" s="40" t="str">
        <f>'Прайс валюта'!A34</f>
        <v>Штанга з'єднювач ноги "Дует"</v>
      </c>
      <c r="B34" s="14" t="s">
        <v>4</v>
      </c>
      <c r="C34" s="74">
        <f>ROUND('Прайс валюта'!C34,0)</f>
        <v>0</v>
      </c>
      <c r="D34" s="71">
        <f t="shared" si="2"/>
        <v>0</v>
      </c>
      <c r="E34" s="72" t="str">
        <f>'Прайс валюта'!E34</f>
        <v>3шт</v>
      </c>
      <c r="F34" s="71">
        <f t="shared" si="1"/>
        <v>0</v>
      </c>
      <c r="G34" s="72" t="str">
        <f>'Прайс валюта'!G34</f>
        <v>10шт</v>
      </c>
      <c r="H34" s="71" t="s">
        <v>13</v>
      </c>
      <c r="I34" s="73" t="s">
        <v>13</v>
      </c>
    </row>
    <row r="35" spans="1:9" ht="23.25" customHeight="1" x14ac:dyDescent="0.3">
      <c r="A35" s="40" t="s">
        <v>1</v>
      </c>
      <c r="B35" s="14" t="s">
        <v>4</v>
      </c>
      <c r="C35" s="17">
        <f>ROUND('Прайс валюта'!C35,0)</f>
        <v>70</v>
      </c>
      <c r="D35" s="18">
        <f t="shared" si="0"/>
        <v>67</v>
      </c>
      <c r="E35" s="15" t="str">
        <f>'Прайс валюта'!E35</f>
        <v>2пар</v>
      </c>
      <c r="F35" s="18">
        <f t="shared" si="1"/>
        <v>63</v>
      </c>
      <c r="G35" s="15" t="str">
        <f>'Прайс валюта'!G35</f>
        <v>10пар</v>
      </c>
      <c r="H35" s="18" t="s">
        <v>13</v>
      </c>
      <c r="I35" s="24" t="s">
        <v>13</v>
      </c>
    </row>
    <row r="36" spans="1:9" ht="23.25" customHeight="1" x14ac:dyDescent="0.3">
      <c r="A36" s="40" t="s">
        <v>0</v>
      </c>
      <c r="B36" s="14" t="s">
        <v>4</v>
      </c>
      <c r="C36" s="17">
        <f>ROUND('Прайс валюта'!C36,0)</f>
        <v>90</v>
      </c>
      <c r="D36" s="18">
        <f t="shared" si="0"/>
        <v>86</v>
      </c>
      <c r="E36" s="15" t="str">
        <f>'Прайс валюта'!E36</f>
        <v>2пар</v>
      </c>
      <c r="F36" s="18">
        <f t="shared" si="1"/>
        <v>81</v>
      </c>
      <c r="G36" s="15" t="str">
        <f>'Прайс валюта'!G36</f>
        <v>10пар</v>
      </c>
      <c r="H36" s="18">
        <f>ROUND(C36*0.7,0)</f>
        <v>63</v>
      </c>
      <c r="I36" s="24" t="str">
        <f>'Прайс валюта'!I36</f>
        <v>20пар</v>
      </c>
    </row>
    <row r="37" spans="1:9" ht="12" customHeight="1" x14ac:dyDescent="0.25">
      <c r="A37" s="89"/>
      <c r="B37" s="89"/>
      <c r="C37" s="89"/>
      <c r="D37" s="89"/>
      <c r="E37" s="89"/>
      <c r="F37" s="89"/>
      <c r="G37" s="89"/>
      <c r="H37" s="89"/>
      <c r="I37" s="90"/>
    </row>
    <row r="38" spans="1:9" ht="23.25" customHeight="1" x14ac:dyDescent="0.3">
      <c r="A38" s="40" t="s">
        <v>34</v>
      </c>
      <c r="B38" s="14" t="s">
        <v>4</v>
      </c>
      <c r="C38" s="74">
        <f>ROUND('Прайс валюта'!C38,0)</f>
        <v>1150</v>
      </c>
      <c r="D38" s="71">
        <f>ROUND('Прайс валюта'!D38,0)</f>
        <v>1093</v>
      </c>
      <c r="E38" s="72" t="str">
        <f>'Прайс валюта'!E38</f>
        <v>5пар</v>
      </c>
      <c r="F38" s="71">
        <f>ROUND('Прайс валюта'!F38,0)</f>
        <v>1035</v>
      </c>
      <c r="G38" s="72" t="str">
        <f>'Прайс валюта'!G38</f>
        <v>10пар</v>
      </c>
      <c r="H38" s="71">
        <f>ROUND('Прайс валюта'!H38,0)</f>
        <v>978</v>
      </c>
      <c r="I38" s="73" t="str">
        <f>'Прайс валюта'!I38</f>
        <v>20пар</v>
      </c>
    </row>
    <row r="39" spans="1:9" ht="23.25" customHeight="1" x14ac:dyDescent="0.25">
      <c r="A39" s="44" t="s">
        <v>56</v>
      </c>
      <c r="B39" s="37" t="s">
        <v>4</v>
      </c>
      <c r="C39" s="76">
        <f>ROUND('Прайс валюта'!C39,0)</f>
        <v>160</v>
      </c>
      <c r="D39" s="77">
        <f>ROUND('Прайс валюта'!D39,0)</f>
        <v>152</v>
      </c>
      <c r="E39" s="78" t="str">
        <f>'Прайс валюта'!E39</f>
        <v>5комп.</v>
      </c>
      <c r="F39" s="77">
        <f>ROUND('Прайс валюта'!F39,0)</f>
        <v>144</v>
      </c>
      <c r="G39" s="79" t="str">
        <f>'Прайс валюта'!G39</f>
        <v>10ком.</v>
      </c>
      <c r="H39" s="77">
        <f>ROUND('Прайс валюта'!H39,0)</f>
        <v>128</v>
      </c>
      <c r="I39" s="73" t="str">
        <f>'Прайс валюта'!I39</f>
        <v>20ком.</v>
      </c>
    </row>
    <row r="40" spans="1:9" ht="23.25" customHeight="1" x14ac:dyDescent="0.3">
      <c r="A40" s="40" t="s">
        <v>35</v>
      </c>
      <c r="B40" s="14" t="s">
        <v>4</v>
      </c>
      <c r="C40" s="70">
        <f>ROUND('Прайс валюта'!C40*'Прайс валюта'!C2,0)</f>
        <v>386</v>
      </c>
      <c r="D40" s="71">
        <f>ROUND(C40*0.95,0)</f>
        <v>367</v>
      </c>
      <c r="E40" s="72" t="str">
        <f>'Прайс валюта'!E40</f>
        <v>5пар</v>
      </c>
      <c r="F40" s="71">
        <f t="shared" ref="F40:F52" si="3">ROUND(C40*0.9,0)</f>
        <v>347</v>
      </c>
      <c r="G40" s="72" t="str">
        <f>'Прайс валюта'!G40</f>
        <v>20пар</v>
      </c>
      <c r="H40" s="71">
        <f t="shared" ref="H40:H52" si="4">ROUND(C40*0.8,0)</f>
        <v>309</v>
      </c>
      <c r="I40" s="73" t="str">
        <f>'Прайс валюта'!I40</f>
        <v>50пар</v>
      </c>
    </row>
    <row r="41" spans="1:9" ht="23.25" customHeight="1" x14ac:dyDescent="0.3">
      <c r="A41" s="40" t="s">
        <v>25</v>
      </c>
      <c r="B41" s="14" t="s">
        <v>4</v>
      </c>
      <c r="C41" s="70">
        <f>ROUND('Прайс валюта'!C41*'Прайс валюта'!C2,0)</f>
        <v>42</v>
      </c>
      <c r="D41" s="71">
        <f>ROUND(C41*0.95,0)</f>
        <v>40</v>
      </c>
      <c r="E41" s="72" t="str">
        <f>'Прайс валюта'!E41</f>
        <v>20шт</v>
      </c>
      <c r="F41" s="71">
        <f t="shared" si="3"/>
        <v>38</v>
      </c>
      <c r="G41" s="72" t="str">
        <f>'Прайс валюта'!G41</f>
        <v>50шт</v>
      </c>
      <c r="H41" s="71">
        <f t="shared" si="4"/>
        <v>34</v>
      </c>
      <c r="I41" s="73" t="str">
        <f>'Прайс валюта'!I41</f>
        <v>100шт</v>
      </c>
    </row>
    <row r="42" spans="1:9" ht="23.25" customHeight="1" x14ac:dyDescent="0.3">
      <c r="A42" s="40" t="s">
        <v>26</v>
      </c>
      <c r="B42" s="14" t="s">
        <v>4</v>
      </c>
      <c r="C42" s="16">
        <f>ROUND('Прайс валюта'!C42*'Прайс валюта'!C2,0)</f>
        <v>39</v>
      </c>
      <c r="D42" s="18">
        <f t="shared" ref="D42:D52" si="5">ROUND(C42*0.95,0)</f>
        <v>37</v>
      </c>
      <c r="E42" s="15" t="str">
        <f>'Прайс валюта'!E42</f>
        <v>20шт</v>
      </c>
      <c r="F42" s="18">
        <f t="shared" si="3"/>
        <v>35</v>
      </c>
      <c r="G42" s="15" t="str">
        <f>'Прайс валюта'!G42</f>
        <v>50шт</v>
      </c>
      <c r="H42" s="18">
        <f t="shared" si="4"/>
        <v>31</v>
      </c>
      <c r="I42" s="24" t="str">
        <f>'Прайс валюта'!I42</f>
        <v>100шт</v>
      </c>
    </row>
    <row r="43" spans="1:9" ht="23.25" customHeight="1" x14ac:dyDescent="0.3">
      <c r="A43" s="40" t="s">
        <v>44</v>
      </c>
      <c r="B43" s="14" t="s">
        <v>4</v>
      </c>
      <c r="C43" s="16">
        <f>ROUND('Прайс валюта'!C43*'Прайс валюта'!C2,0)</f>
        <v>55</v>
      </c>
      <c r="D43" s="18">
        <f t="shared" si="5"/>
        <v>52</v>
      </c>
      <c r="E43" s="15" t="str">
        <f>'Прайс валюта'!E43</f>
        <v>20шт</v>
      </c>
      <c r="F43" s="18">
        <f t="shared" si="3"/>
        <v>50</v>
      </c>
      <c r="G43" s="15" t="str">
        <f>'Прайс валюта'!G43</f>
        <v>50шт</v>
      </c>
      <c r="H43" s="18">
        <f t="shared" si="4"/>
        <v>44</v>
      </c>
      <c r="I43" s="24" t="str">
        <f>'Прайс валюта'!I43</f>
        <v>100шт</v>
      </c>
    </row>
    <row r="44" spans="1:9" ht="23.25" customHeight="1" x14ac:dyDescent="0.3">
      <c r="A44" s="40" t="s">
        <v>46</v>
      </c>
      <c r="B44" s="14" t="s">
        <v>4</v>
      </c>
      <c r="C44" s="16">
        <f>ROUND('Прайс валюта'!C44*'Прайс валюта'!C3,0)</f>
        <v>48</v>
      </c>
      <c r="D44" s="18">
        <f t="shared" si="5"/>
        <v>46</v>
      </c>
      <c r="E44" s="15" t="str">
        <f>'Прайс валюта'!E44</f>
        <v>20шт</v>
      </c>
      <c r="F44" s="18">
        <f t="shared" si="3"/>
        <v>43</v>
      </c>
      <c r="G44" s="15" t="str">
        <f>'Прайс валюта'!G44</f>
        <v>50шт</v>
      </c>
      <c r="H44" s="18">
        <f t="shared" si="4"/>
        <v>38</v>
      </c>
      <c r="I44" s="24" t="str">
        <f>'Прайс валюта'!I44</f>
        <v>100шт</v>
      </c>
    </row>
    <row r="45" spans="1:9" ht="23.25" customHeight="1" x14ac:dyDescent="0.3">
      <c r="A45" s="40" t="s">
        <v>43</v>
      </c>
      <c r="B45" s="14" t="s">
        <v>4</v>
      </c>
      <c r="C45" s="16">
        <f>ROUND('Прайс валюта'!C45*'Прайс валюта'!C3,0)</f>
        <v>46</v>
      </c>
      <c r="D45" s="18">
        <f t="shared" si="5"/>
        <v>44</v>
      </c>
      <c r="E45" s="15" t="str">
        <f>'Прайс валюта'!E45</f>
        <v>20шт</v>
      </c>
      <c r="F45" s="18">
        <f t="shared" si="3"/>
        <v>41</v>
      </c>
      <c r="G45" s="15" t="str">
        <f>'Прайс валюта'!G45</f>
        <v>50шт</v>
      </c>
      <c r="H45" s="18">
        <f t="shared" si="4"/>
        <v>37</v>
      </c>
      <c r="I45" s="24" t="str">
        <f>'Прайс валюта'!I45</f>
        <v>100шт</v>
      </c>
    </row>
    <row r="46" spans="1:9" ht="23.25" customHeight="1" x14ac:dyDescent="0.3">
      <c r="A46" s="40" t="s">
        <v>45</v>
      </c>
      <c r="B46" s="14" t="s">
        <v>4</v>
      </c>
      <c r="C46" s="16">
        <f>ROUND('Прайс валюта'!C46*'Прайс валюта'!C3,0)</f>
        <v>73</v>
      </c>
      <c r="D46" s="18">
        <f t="shared" si="5"/>
        <v>69</v>
      </c>
      <c r="E46" s="15" t="str">
        <f>'Прайс валюта'!E46</f>
        <v>20шт</v>
      </c>
      <c r="F46" s="18">
        <f t="shared" si="3"/>
        <v>66</v>
      </c>
      <c r="G46" s="15" t="str">
        <f>'Прайс валюта'!G46</f>
        <v>50шт</v>
      </c>
      <c r="H46" s="18">
        <f t="shared" si="4"/>
        <v>58</v>
      </c>
      <c r="I46" s="24" t="str">
        <f>'Прайс валюта'!I46</f>
        <v>100шт</v>
      </c>
    </row>
    <row r="47" spans="1:9" ht="23.25" customHeight="1" x14ac:dyDescent="0.3">
      <c r="A47" s="41" t="s">
        <v>57</v>
      </c>
      <c r="B47" s="14" t="s">
        <v>4</v>
      </c>
      <c r="C47" s="16">
        <f>ROUND('Прайс валюта'!C47*'Прайс валюта'!C3,0)</f>
        <v>85</v>
      </c>
      <c r="D47" s="18">
        <f t="shared" si="5"/>
        <v>81</v>
      </c>
      <c r="E47" s="15" t="s">
        <v>9</v>
      </c>
      <c r="F47" s="18">
        <f t="shared" si="3"/>
        <v>77</v>
      </c>
      <c r="G47" s="15" t="s">
        <v>10</v>
      </c>
      <c r="H47" s="18">
        <f t="shared" si="4"/>
        <v>68</v>
      </c>
      <c r="I47" s="24" t="s">
        <v>12</v>
      </c>
    </row>
    <row r="48" spans="1:9" ht="23.25" customHeight="1" x14ac:dyDescent="0.3">
      <c r="A48" s="40" t="s">
        <v>59</v>
      </c>
      <c r="B48" s="30" t="s">
        <v>4</v>
      </c>
      <c r="C48" s="39">
        <f>ROUND('Прайс валюта'!C48,0)</f>
        <v>27</v>
      </c>
      <c r="D48" s="18">
        <f t="shared" si="5"/>
        <v>26</v>
      </c>
      <c r="E48" s="15" t="s">
        <v>9</v>
      </c>
      <c r="F48" s="18">
        <f t="shared" si="3"/>
        <v>24</v>
      </c>
      <c r="G48" s="15" t="s">
        <v>10</v>
      </c>
      <c r="H48" s="18">
        <f t="shared" si="4"/>
        <v>22</v>
      </c>
      <c r="I48" s="24" t="s">
        <v>12</v>
      </c>
    </row>
    <row r="49" spans="1:13" ht="23.25" customHeight="1" x14ac:dyDescent="0.3">
      <c r="A49" s="40" t="s">
        <v>27</v>
      </c>
      <c r="B49" s="14" t="s">
        <v>4</v>
      </c>
      <c r="C49" s="16">
        <f>ROUND('Прайс валюта'!C49*'Прайс валюта'!C2,0)</f>
        <v>38</v>
      </c>
      <c r="D49" s="18">
        <f t="shared" si="5"/>
        <v>36</v>
      </c>
      <c r="E49" s="15" t="str">
        <f>'Прайс валюта'!E49</f>
        <v>20шт</v>
      </c>
      <c r="F49" s="18">
        <f t="shared" si="3"/>
        <v>34</v>
      </c>
      <c r="G49" s="15" t="str">
        <f>'Прайс валюта'!G49</f>
        <v>50шт</v>
      </c>
      <c r="H49" s="18">
        <f t="shared" si="4"/>
        <v>30</v>
      </c>
      <c r="I49" s="24" t="str">
        <f>'Прайс валюта'!I49</f>
        <v>100шт</v>
      </c>
    </row>
    <row r="50" spans="1:13" ht="23.25" customHeight="1" x14ac:dyDescent="0.3">
      <c r="A50" s="40" t="str">
        <f>'Прайс валюта'!A50</f>
        <v>Завіс врізний шарнірний MMP (золото,сатин), шт.</v>
      </c>
      <c r="B50" s="14" t="s">
        <v>4</v>
      </c>
      <c r="C50" s="16">
        <f>ROUND('Прайс валюта'!C50*'Прайс валюта'!C3,0)</f>
        <v>52</v>
      </c>
      <c r="D50" s="18">
        <f t="shared" ref="D50" si="6">ROUND(C50*0.95,0)</f>
        <v>49</v>
      </c>
      <c r="E50" s="15" t="str">
        <f>'Прайс валюта'!E50</f>
        <v>20шт</v>
      </c>
      <c r="F50" s="18">
        <f t="shared" ref="F50" si="7">ROUND(C50*0.9,0)</f>
        <v>47</v>
      </c>
      <c r="G50" s="15" t="str">
        <f>'Прайс валюта'!G50</f>
        <v>50шт</v>
      </c>
      <c r="H50" s="18">
        <f t="shared" ref="H50" si="8">ROUND(C50*0.8,0)</f>
        <v>42</v>
      </c>
      <c r="I50" s="24" t="str">
        <f>'Прайс валюта'!I50</f>
        <v>100шт</v>
      </c>
    </row>
    <row r="51" spans="1:13" ht="23.25" customHeight="1" x14ac:dyDescent="0.3">
      <c r="A51" s="40" t="str">
        <f>'Прайс валюта'!A51</f>
        <v>Завіс врізний шарнірний MMP (темно коричн), шт.</v>
      </c>
      <c r="B51" s="14" t="s">
        <v>4</v>
      </c>
      <c r="C51" s="16">
        <f>ROUND('Прайс валюта'!C51*'Прайс валюта'!C3,0)</f>
        <v>57</v>
      </c>
      <c r="D51" s="18">
        <f>ROUND(C51*0.95,0)</f>
        <v>54</v>
      </c>
      <c r="E51" s="15" t="str">
        <f>'Прайс валюта'!E51</f>
        <v>20шт</v>
      </c>
      <c r="F51" s="18">
        <f t="shared" si="3"/>
        <v>51</v>
      </c>
      <c r="G51" s="15" t="str">
        <f>'Прайс валюта'!G51</f>
        <v>50шт</v>
      </c>
      <c r="H51" s="18">
        <f>ROUND(C51*0.8,0)</f>
        <v>46</v>
      </c>
      <c r="I51" s="24" t="str">
        <f>'Прайс валюта'!I51</f>
        <v>100шт</v>
      </c>
    </row>
    <row r="52" spans="1:13" ht="23.25" customHeight="1" thickBot="1" x14ac:dyDescent="0.35">
      <c r="A52" s="63" t="str">
        <f>'Прайс валюта'!A52</f>
        <v>Завіс врізний шарнірний Siso (золото,сатин,бронза), шт, (Данія)</v>
      </c>
      <c r="B52" s="64" t="s">
        <v>4</v>
      </c>
      <c r="C52" s="65">
        <f>ROUND('Прайс валюта'!C52*'Прайс валюта'!C3,0)</f>
        <v>113</v>
      </c>
      <c r="D52" s="84">
        <f t="shared" si="5"/>
        <v>107</v>
      </c>
      <c r="E52" s="66" t="str">
        <f>'Прайс валюта'!E52</f>
        <v>20шт</v>
      </c>
      <c r="F52" s="84">
        <f t="shared" si="3"/>
        <v>102</v>
      </c>
      <c r="G52" s="66" t="str">
        <f>'Прайс валюта'!G52</f>
        <v>50шт</v>
      </c>
      <c r="H52" s="84">
        <f t="shared" si="4"/>
        <v>90</v>
      </c>
      <c r="I52" s="67" t="str">
        <f>'Прайс валюта'!I52</f>
        <v>100шт</v>
      </c>
    </row>
    <row r="53" spans="1:13" ht="23.25" customHeight="1" thickTop="1" x14ac:dyDescent="0.25">
      <c r="A53" s="10"/>
      <c r="B53" s="10"/>
      <c r="C53" s="13"/>
      <c r="D53" s="11"/>
      <c r="E53" s="12"/>
      <c r="F53" s="11"/>
      <c r="G53" s="12"/>
      <c r="H53" s="11"/>
      <c r="I53" s="68"/>
      <c r="M53" s="36"/>
    </row>
    <row r="54" spans="1:13" ht="33.75" customHeight="1" x14ac:dyDescent="0.25">
      <c r="A54" s="86" t="s">
        <v>197</v>
      </c>
      <c r="B54" s="86"/>
      <c r="C54" s="86"/>
      <c r="D54" s="86"/>
      <c r="E54" s="86"/>
      <c r="F54" s="86"/>
      <c r="G54" s="86"/>
      <c r="H54" s="86"/>
      <c r="I54" s="86"/>
    </row>
    <row r="55" spans="1:13" ht="23.25" customHeight="1" x14ac:dyDescent="0.25">
      <c r="A55" s="10"/>
      <c r="B55" s="10"/>
      <c r="C55" s="13"/>
      <c r="D55" s="11"/>
      <c r="E55" s="12"/>
      <c r="F55" s="11"/>
      <c r="G55" s="12"/>
      <c r="H55" s="11"/>
      <c r="I55" s="12"/>
    </row>
    <row r="56" spans="1:13" ht="23.25" customHeight="1" x14ac:dyDescent="0.25">
      <c r="A56" s="10"/>
      <c r="B56" s="10"/>
      <c r="C56" s="13"/>
      <c r="D56" s="11"/>
      <c r="E56" s="12"/>
      <c r="F56" s="11"/>
      <c r="G56" s="12"/>
      <c r="H56" s="11"/>
      <c r="I56" s="12"/>
    </row>
    <row r="57" spans="1:13" ht="23.25" customHeight="1" x14ac:dyDescent="0.25">
      <c r="A57" s="36"/>
      <c r="C57" s="2"/>
      <c r="D57" s="11"/>
      <c r="F57" s="5"/>
      <c r="H57" s="5"/>
    </row>
    <row r="58" spans="1:13" ht="23.25" customHeight="1" x14ac:dyDescent="0.25">
      <c r="A58" s="10"/>
      <c r="C58" s="2"/>
      <c r="D58" s="5"/>
      <c r="F58" s="5"/>
      <c r="H58" s="5"/>
    </row>
    <row r="59" spans="1:13" ht="23.25" customHeight="1" x14ac:dyDescent="0.25">
      <c r="C59" s="2"/>
      <c r="D59" s="5"/>
      <c r="F59" s="5"/>
      <c r="G59" s="12"/>
      <c r="H59" s="5"/>
    </row>
    <row r="60" spans="1:13" ht="23.25" customHeight="1" x14ac:dyDescent="0.25">
      <c r="C60" s="2"/>
      <c r="D60" s="5"/>
      <c r="F60" s="5"/>
      <c r="H60" s="5"/>
    </row>
    <row r="61" spans="1:13" ht="23.25" customHeight="1" x14ac:dyDescent="0.25">
      <c r="C61" s="2"/>
      <c r="D61" s="5"/>
      <c r="F61" s="5"/>
      <c r="H61" s="5"/>
    </row>
    <row r="62" spans="1:13" ht="23.25" customHeight="1" x14ac:dyDescent="0.25">
      <c r="C62" s="2"/>
      <c r="D62" s="5"/>
      <c r="F62" s="5"/>
      <c r="H62" s="5"/>
    </row>
    <row r="63" spans="1:13" ht="23.25" customHeight="1" x14ac:dyDescent="0.25">
      <c r="C63" s="2"/>
      <c r="D63" s="5"/>
      <c r="F63" s="5"/>
      <c r="H63" s="5"/>
    </row>
    <row r="64" spans="1:13" ht="23.25" customHeight="1" x14ac:dyDescent="0.25">
      <c r="C64" s="2"/>
      <c r="D64" s="5"/>
      <c r="F64" s="5"/>
      <c r="H64" s="5"/>
    </row>
    <row r="65" spans="3:8" ht="23.25" customHeight="1" x14ac:dyDescent="0.25">
      <c r="C65" s="2"/>
      <c r="D65" s="5"/>
      <c r="F65" s="5"/>
      <c r="H65" s="5"/>
    </row>
    <row r="66" spans="3:8" ht="23.25" customHeight="1" x14ac:dyDescent="0.25">
      <c r="C66" s="2"/>
      <c r="D66" s="5"/>
      <c r="F66" s="5"/>
      <c r="H66" s="5"/>
    </row>
    <row r="67" spans="3:8" ht="23.25" customHeight="1" x14ac:dyDescent="0.25">
      <c r="C67" s="2"/>
      <c r="D67" s="5"/>
      <c r="F67" s="5"/>
      <c r="H67" s="5"/>
    </row>
    <row r="68" spans="3:8" ht="23.25" customHeight="1" x14ac:dyDescent="0.25">
      <c r="C68" s="2"/>
      <c r="D68" s="5"/>
      <c r="F68" s="5"/>
      <c r="H68" s="5"/>
    </row>
    <row r="69" spans="3:8" ht="23.25" customHeight="1" x14ac:dyDescent="0.25">
      <c r="C69" s="2"/>
      <c r="D69" s="5"/>
      <c r="F69" s="5"/>
      <c r="H69" s="5"/>
    </row>
    <row r="70" spans="3:8" ht="23.25" customHeight="1" x14ac:dyDescent="0.25">
      <c r="C70" s="2"/>
      <c r="D70" s="5"/>
      <c r="F70" s="5"/>
      <c r="H70" s="5"/>
    </row>
    <row r="71" spans="3:8" ht="23.25" customHeight="1" x14ac:dyDescent="0.25">
      <c r="C71" s="2"/>
      <c r="D71" s="5"/>
      <c r="F71" s="5"/>
      <c r="H71" s="5"/>
    </row>
    <row r="72" spans="3:8" ht="23.25" customHeight="1" x14ac:dyDescent="0.25">
      <c r="C72" s="2"/>
      <c r="D72" s="5"/>
      <c r="F72" s="5"/>
      <c r="H72" s="5"/>
    </row>
    <row r="73" spans="3:8" ht="23.25" customHeight="1" x14ac:dyDescent="0.25">
      <c r="C73" s="2"/>
      <c r="D73" s="5"/>
      <c r="F73" s="5"/>
      <c r="H73" s="5"/>
    </row>
    <row r="74" spans="3:8" ht="23.25" customHeight="1" x14ac:dyDescent="0.25">
      <c r="C74" s="2"/>
      <c r="D74" s="5"/>
      <c r="F74" s="5"/>
      <c r="H74" s="5"/>
    </row>
    <row r="75" spans="3:8" ht="23.25" customHeight="1" x14ac:dyDescent="0.25">
      <c r="C75" s="2"/>
      <c r="D75" s="5"/>
      <c r="F75" s="5"/>
      <c r="H75" s="5"/>
    </row>
    <row r="76" spans="3:8" ht="23.25" customHeight="1" x14ac:dyDescent="0.25">
      <c r="C76" s="2"/>
      <c r="D76" s="5"/>
      <c r="F76" s="5"/>
      <c r="H76" s="5"/>
    </row>
    <row r="77" spans="3:8" ht="23.25" customHeight="1" x14ac:dyDescent="0.25">
      <c r="C77" s="2"/>
      <c r="D77" s="5"/>
      <c r="F77" s="5"/>
      <c r="H77" s="5"/>
    </row>
    <row r="78" spans="3:8" ht="23.25" customHeight="1" x14ac:dyDescent="0.25">
      <c r="C78" s="2"/>
      <c r="D78" s="5"/>
      <c r="F78" s="5"/>
      <c r="H78" s="5"/>
    </row>
    <row r="79" spans="3:8" ht="23.25" customHeight="1" x14ac:dyDescent="0.25">
      <c r="C79" s="2"/>
      <c r="D79" s="5"/>
      <c r="F79" s="5"/>
      <c r="H79" s="5"/>
    </row>
    <row r="80" spans="3:8" ht="23.25" customHeight="1" x14ac:dyDescent="0.25">
      <c r="C80" s="2"/>
    </row>
    <row r="81" spans="3:3" ht="23.25" customHeight="1" x14ac:dyDescent="0.25">
      <c r="C81" s="2"/>
    </row>
    <row r="82" spans="3:3" ht="23.25" customHeight="1" x14ac:dyDescent="0.25">
      <c r="C82" s="2"/>
    </row>
    <row r="83" spans="3:3" ht="23.25" customHeight="1" x14ac:dyDescent="0.25">
      <c r="C83" s="2"/>
    </row>
    <row r="84" spans="3:3" ht="23.25" customHeight="1" x14ac:dyDescent="0.25">
      <c r="C84" s="2"/>
    </row>
    <row r="85" spans="3:3" ht="23.25" customHeight="1" x14ac:dyDescent="0.25"/>
    <row r="86" spans="3:3" ht="23.25" customHeight="1" x14ac:dyDescent="0.25"/>
    <row r="87" spans="3:3" ht="23.25" customHeight="1" x14ac:dyDescent="0.25"/>
    <row r="88" spans="3:3" ht="23.25" customHeight="1" x14ac:dyDescent="0.25"/>
    <row r="89" spans="3:3" ht="23.25" customHeight="1" x14ac:dyDescent="0.25"/>
    <row r="90" spans="3:3" ht="23.25" customHeight="1" x14ac:dyDescent="0.25"/>
    <row r="91" spans="3:3" ht="23.25" customHeight="1" x14ac:dyDescent="0.25"/>
    <row r="92" spans="3:3" ht="23.25" customHeight="1" x14ac:dyDescent="0.25"/>
    <row r="93" spans="3:3" ht="23.25" customHeight="1" x14ac:dyDescent="0.25"/>
    <row r="94" spans="3:3" ht="23.25" customHeight="1" x14ac:dyDescent="0.25"/>
    <row r="95" spans="3:3" ht="23.25" customHeight="1" x14ac:dyDescent="0.25"/>
    <row r="96" spans="3:3" ht="23.25" customHeight="1" x14ac:dyDescent="0.25"/>
    <row r="97" ht="23.25" customHeight="1" x14ac:dyDescent="0.25"/>
    <row r="98" ht="23.25" customHeight="1" x14ac:dyDescent="0.25"/>
    <row r="99" ht="23.25" customHeight="1" x14ac:dyDescent="0.25"/>
    <row r="100" ht="23.25" customHeight="1" x14ac:dyDescent="0.25"/>
    <row r="101" ht="23.25" customHeight="1" x14ac:dyDescent="0.25"/>
    <row r="102" ht="23.25" customHeight="1" x14ac:dyDescent="0.25"/>
    <row r="103" ht="23.25" customHeight="1" x14ac:dyDescent="0.25"/>
    <row r="104" ht="23.25" customHeight="1" x14ac:dyDescent="0.25"/>
    <row r="105" ht="23.25" customHeight="1" x14ac:dyDescent="0.25"/>
    <row r="106" ht="23.25" customHeight="1" x14ac:dyDescent="0.25"/>
    <row r="107" ht="23.25" customHeight="1" x14ac:dyDescent="0.25"/>
    <row r="108" ht="23.25" customHeight="1" x14ac:dyDescent="0.25"/>
    <row r="109" ht="23.25" customHeight="1" x14ac:dyDescent="0.25"/>
    <row r="110" ht="23.25" customHeight="1" x14ac:dyDescent="0.25"/>
    <row r="111" ht="23.25" customHeight="1" x14ac:dyDescent="0.25"/>
    <row r="112" ht="23.25" customHeight="1" x14ac:dyDescent="0.25"/>
    <row r="113" ht="23.25" customHeight="1" x14ac:dyDescent="0.25"/>
    <row r="114" ht="23.25" customHeight="1" x14ac:dyDescent="0.25"/>
    <row r="115" ht="23.25" customHeight="1" x14ac:dyDescent="0.25"/>
    <row r="116" ht="23.25" customHeight="1" x14ac:dyDescent="0.25"/>
    <row r="117" ht="23.25" customHeight="1" x14ac:dyDescent="0.25"/>
    <row r="118" ht="23.25" customHeight="1" x14ac:dyDescent="0.25"/>
    <row r="119" ht="23.25" customHeight="1" x14ac:dyDescent="0.25"/>
    <row r="120" ht="23.25" customHeight="1" x14ac:dyDescent="0.25"/>
    <row r="121" ht="23.25" customHeight="1" x14ac:dyDescent="0.25"/>
    <row r="122" ht="23.25" customHeight="1" x14ac:dyDescent="0.25"/>
    <row r="123" ht="23.25" customHeight="1" x14ac:dyDescent="0.25"/>
    <row r="124" ht="23.25" customHeight="1" x14ac:dyDescent="0.25"/>
    <row r="125" ht="23.25" customHeight="1" x14ac:dyDescent="0.25"/>
    <row r="126" ht="23.25" customHeight="1" x14ac:dyDescent="0.25"/>
    <row r="127" ht="23.25" customHeight="1" x14ac:dyDescent="0.25"/>
    <row r="128" ht="23.25" customHeight="1" x14ac:dyDescent="0.25"/>
    <row r="129" ht="23.25" customHeight="1" x14ac:dyDescent="0.25"/>
    <row r="130" ht="23.25" customHeight="1" x14ac:dyDescent="0.25"/>
    <row r="131" ht="23.25" customHeight="1" x14ac:dyDescent="0.25"/>
    <row r="132" ht="23.25" customHeight="1" x14ac:dyDescent="0.25"/>
    <row r="133" ht="23.25" customHeight="1" x14ac:dyDescent="0.25"/>
    <row r="134" ht="23.25" customHeight="1" x14ac:dyDescent="0.25"/>
    <row r="135" ht="23.25" customHeight="1" x14ac:dyDescent="0.25"/>
    <row r="136" ht="23.25" customHeight="1" x14ac:dyDescent="0.25"/>
    <row r="137" ht="23.25" customHeight="1" x14ac:dyDescent="0.25"/>
    <row r="138" ht="23.25" customHeight="1" x14ac:dyDescent="0.25"/>
    <row r="139" ht="23.25" customHeight="1" x14ac:dyDescent="0.25"/>
    <row r="140" ht="23.25" customHeight="1" x14ac:dyDescent="0.25"/>
    <row r="141" ht="23.25" customHeight="1" x14ac:dyDescent="0.25"/>
    <row r="142" ht="23.25" customHeight="1" x14ac:dyDescent="0.25"/>
    <row r="143" ht="23.25" customHeight="1" x14ac:dyDescent="0.25"/>
    <row r="144" ht="23.25" customHeight="1" x14ac:dyDescent="0.25"/>
    <row r="145" ht="23.25" customHeight="1" x14ac:dyDescent="0.25"/>
    <row r="146" ht="23.25" customHeight="1" x14ac:dyDescent="0.25"/>
    <row r="147" ht="23.25" customHeight="1" x14ac:dyDescent="0.25"/>
    <row r="148" ht="23.25" customHeight="1" x14ac:dyDescent="0.25"/>
    <row r="149" ht="23.25" customHeight="1" x14ac:dyDescent="0.25"/>
    <row r="150" ht="23.25" customHeight="1" x14ac:dyDescent="0.25"/>
    <row r="151" ht="23.25" customHeight="1" x14ac:dyDescent="0.25"/>
    <row r="152" ht="23.25" customHeight="1" x14ac:dyDescent="0.25"/>
    <row r="153" ht="23.25" customHeight="1" x14ac:dyDescent="0.25"/>
    <row r="154" ht="23.25" customHeight="1" x14ac:dyDescent="0.25"/>
    <row r="155" ht="23.25" customHeight="1" x14ac:dyDescent="0.25"/>
    <row r="156" ht="23.25" customHeight="1" x14ac:dyDescent="0.25"/>
    <row r="157" ht="23.25" customHeight="1" x14ac:dyDescent="0.25"/>
    <row r="158" ht="23.25" customHeight="1" x14ac:dyDescent="0.25"/>
    <row r="159" ht="23.25" customHeight="1" x14ac:dyDescent="0.25"/>
    <row r="160" ht="23.25" customHeight="1" x14ac:dyDescent="0.25"/>
    <row r="161" ht="23.25" customHeight="1" x14ac:dyDescent="0.25"/>
    <row r="162" ht="23.25" customHeight="1" x14ac:dyDescent="0.25"/>
    <row r="163" ht="23.25" customHeight="1" x14ac:dyDescent="0.25"/>
    <row r="164" ht="23.25" customHeight="1" x14ac:dyDescent="0.25"/>
    <row r="165" ht="23.25" customHeight="1" x14ac:dyDescent="0.25"/>
    <row r="166" ht="23.25" customHeight="1" x14ac:dyDescent="0.25"/>
    <row r="167" ht="23.25" customHeight="1" x14ac:dyDescent="0.25"/>
    <row r="168" ht="23.25" customHeight="1" x14ac:dyDescent="0.25"/>
    <row r="169" ht="23.25" customHeight="1" x14ac:dyDescent="0.25"/>
    <row r="170" ht="23.25" customHeight="1" x14ac:dyDescent="0.25"/>
    <row r="171" ht="23.25" customHeight="1" x14ac:dyDescent="0.25"/>
    <row r="172" ht="23.25" customHeight="1" x14ac:dyDescent="0.25"/>
    <row r="173" ht="23.25" customHeight="1" x14ac:dyDescent="0.25"/>
    <row r="174" ht="23.25" customHeight="1" x14ac:dyDescent="0.25"/>
    <row r="175" ht="23.25" customHeight="1" x14ac:dyDescent="0.25"/>
    <row r="176" ht="23.25" customHeight="1" x14ac:dyDescent="0.25"/>
    <row r="177" ht="23.25" customHeight="1" x14ac:dyDescent="0.25"/>
    <row r="178" ht="23.25" customHeight="1" x14ac:dyDescent="0.25"/>
    <row r="179" ht="23.25" customHeight="1" x14ac:dyDescent="0.25"/>
    <row r="180" ht="23.25" customHeight="1" x14ac:dyDescent="0.25"/>
    <row r="181" ht="23.25" customHeight="1" x14ac:dyDescent="0.25"/>
    <row r="182" ht="23.25" customHeight="1" x14ac:dyDescent="0.25"/>
    <row r="183" ht="23.25" customHeight="1" x14ac:dyDescent="0.25"/>
    <row r="184" ht="23.25" customHeight="1" x14ac:dyDescent="0.25"/>
    <row r="185" ht="23.25" customHeight="1" x14ac:dyDescent="0.25"/>
    <row r="186" ht="23.25" customHeight="1" x14ac:dyDescent="0.25"/>
    <row r="187" ht="23.25" customHeight="1" x14ac:dyDescent="0.25"/>
    <row r="188" ht="23.25" customHeight="1" x14ac:dyDescent="0.25"/>
    <row r="189" ht="23.25" customHeight="1" x14ac:dyDescent="0.25"/>
    <row r="190" ht="23.25" customHeight="1" x14ac:dyDescent="0.25"/>
    <row r="191" ht="23.25" customHeight="1" x14ac:dyDescent="0.25"/>
    <row r="192" ht="23.25" customHeight="1" x14ac:dyDescent="0.25"/>
    <row r="193" ht="23.25" customHeight="1" x14ac:dyDescent="0.25"/>
    <row r="194" ht="23.25" customHeight="1" x14ac:dyDescent="0.25"/>
    <row r="195" ht="23.25" customHeight="1" x14ac:dyDescent="0.25"/>
    <row r="196" ht="23.25" customHeight="1" x14ac:dyDescent="0.25"/>
    <row r="197" ht="23.25" customHeight="1" x14ac:dyDescent="0.25"/>
    <row r="198" ht="23.25" customHeight="1" x14ac:dyDescent="0.25"/>
    <row r="199" ht="23.25" customHeight="1" x14ac:dyDescent="0.25"/>
    <row r="200" ht="23.25" customHeight="1" x14ac:dyDescent="0.25"/>
    <row r="201" ht="23.25" customHeight="1" x14ac:dyDescent="0.25"/>
    <row r="202" ht="23.25" customHeight="1" x14ac:dyDescent="0.25"/>
    <row r="203" ht="23.25" customHeight="1" x14ac:dyDescent="0.25"/>
    <row r="204" ht="23.25" customHeight="1" x14ac:dyDescent="0.25"/>
    <row r="205" ht="23.25" customHeight="1" x14ac:dyDescent="0.25"/>
    <row r="206" ht="23.25" customHeight="1" x14ac:dyDescent="0.25"/>
    <row r="207" ht="23.25" customHeight="1" x14ac:dyDescent="0.25"/>
    <row r="208" ht="23.25" customHeight="1" x14ac:dyDescent="0.25"/>
    <row r="209" ht="23.25" customHeight="1" x14ac:dyDescent="0.25"/>
    <row r="210" ht="23.25" customHeight="1" x14ac:dyDescent="0.25"/>
    <row r="211" ht="23.25" customHeight="1" x14ac:dyDescent="0.25"/>
    <row r="212" ht="23.25" customHeight="1" x14ac:dyDescent="0.25"/>
    <row r="213" ht="23.25" customHeight="1" x14ac:dyDescent="0.25"/>
    <row r="214" ht="23.25" customHeight="1" x14ac:dyDescent="0.25"/>
    <row r="215" ht="23.25" customHeight="1" x14ac:dyDescent="0.25"/>
    <row r="216" ht="23.25" customHeight="1" x14ac:dyDescent="0.25"/>
    <row r="217" ht="23.25" customHeight="1" x14ac:dyDescent="0.25"/>
    <row r="218" ht="23.25" customHeight="1" x14ac:dyDescent="0.25"/>
    <row r="219" ht="23.25" customHeight="1" x14ac:dyDescent="0.25"/>
    <row r="220" ht="23.25" customHeight="1" x14ac:dyDescent="0.25"/>
    <row r="221" ht="23.25" customHeight="1" x14ac:dyDescent="0.25"/>
    <row r="222" ht="23.25" customHeight="1" x14ac:dyDescent="0.25"/>
    <row r="223" ht="23.25" customHeight="1" x14ac:dyDescent="0.25"/>
    <row r="224" ht="23.25" customHeight="1" x14ac:dyDescent="0.25"/>
    <row r="225" ht="23.25" customHeight="1" x14ac:dyDescent="0.25"/>
    <row r="226" ht="23.25" customHeight="1" x14ac:dyDescent="0.25"/>
    <row r="227" ht="23.25" customHeight="1" x14ac:dyDescent="0.25"/>
    <row r="228" ht="23.25" customHeight="1" x14ac:dyDescent="0.25"/>
    <row r="229" ht="23.25" customHeight="1" x14ac:dyDescent="0.25"/>
    <row r="230" ht="23.25" customHeight="1" x14ac:dyDescent="0.25"/>
    <row r="231" ht="23.25" customHeight="1" x14ac:dyDescent="0.25"/>
    <row r="232" ht="23.25" customHeight="1" x14ac:dyDescent="0.25"/>
    <row r="233" ht="23.25" customHeight="1" x14ac:dyDescent="0.25"/>
  </sheetData>
  <mergeCells count="9">
    <mergeCell ref="A54:I54"/>
    <mergeCell ref="A20:I20"/>
    <mergeCell ref="A37:I37"/>
    <mergeCell ref="D5:F6"/>
    <mergeCell ref="E1:I1"/>
    <mergeCell ref="E2:I2"/>
    <mergeCell ref="E3:I3"/>
    <mergeCell ref="E4:I4"/>
    <mergeCell ref="G5:I6"/>
  </mergeCells>
  <hyperlinks>
    <hyperlink ref="E1:I1" r:id="rId1" display="brand-mebel.com"/>
    <hyperlink ref="A21" r:id="rId2"/>
    <hyperlink ref="A22" r:id="rId3"/>
    <hyperlink ref="A23" r:id="rId4"/>
    <hyperlink ref="A24" r:id="rId5"/>
    <hyperlink ref="A25" r:id="rId6"/>
    <hyperlink ref="A27" r:id="rId7"/>
    <hyperlink ref="A35" r:id="rId8"/>
    <hyperlink ref="A36" r:id="rId9"/>
    <hyperlink ref="A30" r:id="rId10" display="Нога поворотно-відкидна нікель, пара, (Укр)"/>
    <hyperlink ref="A29" r:id="rId11"/>
    <hyperlink ref="A8" r:id="rId12" display="Механізм підйому матраца М43 (250-1500Н), компл., (Укр+Турц)"/>
    <hyperlink ref="A9" r:id="rId13" display="Механізм підйому матраца М44 (250-1500Н), компл., (Укр+Турц)"/>
    <hyperlink ref="A11" r:id="rId14" display="Механізм підйому матраца В44 (800-1200Н), компл., (Укр+Турц)"/>
    <hyperlink ref="A13" r:id="rId15"/>
    <hyperlink ref="A14" r:id="rId16"/>
    <hyperlink ref="A15" r:id="rId17"/>
    <hyperlink ref="A16" r:id="rId18" display="Газовий амортизатор L360мм (250Н,350Н,450Н,750Н,1000Н,1200Н), шт, (Турц)"/>
    <hyperlink ref="A17" r:id="rId19" display="Газовий амортизатор L360мм (1500Н), шт, (Турц)"/>
    <hyperlink ref="A18" r:id="rId20" display="Газовий амортизатор L420мм (800Н,1000Н,1200Н), шт, (Турц)"/>
    <hyperlink ref="A40" r:id="rId21"/>
    <hyperlink ref="A38" r:id="rId22"/>
    <hyperlink ref="A41" r:id="rId23"/>
    <hyperlink ref="A42" r:id="rId24"/>
    <hyperlink ref="A43" r:id="rId25"/>
    <hyperlink ref="A49" r:id="rId26"/>
    <hyperlink ref="A52" r:id="rId27" display="http://brand-mebel.com/p38586310-petlya-vreznaya-sharnirnaya.html"/>
    <hyperlink ref="A51" r:id="rId28" display="http://brand-mebel.com/p271245728-petlya-vreznaya-sharnirnaya.html"/>
    <hyperlink ref="A39" r:id="rId29" display="Комплект коліс для стола трансформера Сігма  "/>
    <hyperlink ref="A46" r:id="rId30"/>
    <hyperlink ref="A45" r:id="rId31"/>
    <hyperlink ref="A44" r:id="rId32"/>
    <hyperlink ref="A47" r:id="rId33"/>
    <hyperlink ref="A48" r:id="rId34"/>
    <hyperlink ref="A31" r:id="rId35"/>
    <hyperlink ref="A19" r:id="rId36" display="Газовий амортизатор L420мм (800Н,1000Н,1200Н), шт, (Турц)"/>
    <hyperlink ref="A28" r:id="rId37"/>
    <hyperlink ref="A10" r:id="rId38"/>
    <hyperlink ref="A12" r:id="rId39" display="Механізм підйому матраца В44 (800-1200Н), компл., (Укр+Турц)"/>
    <hyperlink ref="A54:I54" r:id="rId40" display="* Всі оптові замовлення по третій та четвертій колонці, що прив'язані до валюти, п ТУТ, колонка - ПРОДАЖ"/>
  </hyperlinks>
  <pageMargins left="0.25" right="0.25" top="0.75" bottom="0.75" header="0.3" footer="0.3"/>
  <pageSetup paperSize="9" scale="67" orientation="portrait" verticalDpi="1200" r:id="rId41"/>
  <drawing r:id="rId4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selection activeCell="B18" sqref="B18"/>
    </sheetView>
  </sheetViews>
  <sheetFormatPr defaultRowHeight="15" x14ac:dyDescent="0.25"/>
  <cols>
    <col min="1" max="1" width="12.28515625" style="80" customWidth="1"/>
    <col min="2" max="2" width="39.7109375" style="80" customWidth="1"/>
    <col min="3" max="3" width="12.85546875" style="80" customWidth="1"/>
    <col min="4" max="7" width="9.7109375" style="80" customWidth="1"/>
    <col min="8" max="9" width="12.85546875" style="80" customWidth="1"/>
  </cols>
  <sheetData>
    <row r="1" spans="1:8" s="2" customFormat="1" x14ac:dyDescent="0.25">
      <c r="A1" s="81" t="s">
        <v>76</v>
      </c>
      <c r="B1" s="81" t="s">
        <v>77</v>
      </c>
      <c r="C1" s="81" t="s">
        <v>78</v>
      </c>
      <c r="D1" s="81" t="s">
        <v>79</v>
      </c>
      <c r="E1" s="81" t="s">
        <v>80</v>
      </c>
      <c r="F1" s="81" t="s">
        <v>81</v>
      </c>
      <c r="G1" s="81" t="s">
        <v>82</v>
      </c>
      <c r="H1" s="81" t="s">
        <v>83</v>
      </c>
    </row>
    <row r="2" spans="1:8" customFormat="1" x14ac:dyDescent="0.25">
      <c r="A2" s="80" t="s">
        <v>84</v>
      </c>
      <c r="B2" s="80" t="s">
        <v>85</v>
      </c>
      <c r="C2" s="85">
        <f>'Прайс гривня'!$C$16</f>
        <v>73</v>
      </c>
      <c r="D2" s="85">
        <f>C2</f>
        <v>73</v>
      </c>
      <c r="E2" s="85">
        <f>'Прайс гривня'!$D$16</f>
        <v>66</v>
      </c>
      <c r="F2" s="85">
        <f>'Прайс гривня'!$F$16</f>
        <v>62</v>
      </c>
      <c r="G2" s="85">
        <f>'Прайс гривня'!$H$16</f>
        <v>55</v>
      </c>
      <c r="H2" s="80"/>
    </row>
    <row r="3" spans="1:8" customFormat="1" x14ac:dyDescent="0.25">
      <c r="A3" s="80" t="s">
        <v>86</v>
      </c>
      <c r="B3" s="80" t="s">
        <v>87</v>
      </c>
      <c r="C3" s="85">
        <f>'Прайс гривня'!$C$16</f>
        <v>73</v>
      </c>
      <c r="D3" s="85">
        <f t="shared" ref="D3:D55" si="0">C3</f>
        <v>73</v>
      </c>
      <c r="E3" s="85">
        <f>'Прайс гривня'!$D$16</f>
        <v>66</v>
      </c>
      <c r="F3" s="85">
        <f>'Прайс гривня'!$F$16</f>
        <v>62</v>
      </c>
      <c r="G3" s="85">
        <f>'Прайс гривня'!$H$16</f>
        <v>55</v>
      </c>
      <c r="H3" s="80"/>
    </row>
    <row r="4" spans="1:8" customFormat="1" x14ac:dyDescent="0.25">
      <c r="A4" s="80" t="s">
        <v>88</v>
      </c>
      <c r="B4" s="80" t="s">
        <v>89</v>
      </c>
      <c r="C4" s="85">
        <f>'Прайс гривня'!$C$16</f>
        <v>73</v>
      </c>
      <c r="D4" s="85">
        <f t="shared" si="0"/>
        <v>73</v>
      </c>
      <c r="E4" s="85">
        <f>'Прайс гривня'!$D$16</f>
        <v>66</v>
      </c>
      <c r="F4" s="85">
        <f>'Прайс гривня'!$F$16</f>
        <v>62</v>
      </c>
      <c r="G4" s="85">
        <f>'Прайс гривня'!$H$16</f>
        <v>55</v>
      </c>
      <c r="H4" s="80"/>
    </row>
    <row r="5" spans="1:8" customFormat="1" x14ac:dyDescent="0.25">
      <c r="A5" s="80" t="s">
        <v>90</v>
      </c>
      <c r="B5" s="80" t="s">
        <v>91</v>
      </c>
      <c r="C5" s="85">
        <f>'Прайс гривня'!$C$16</f>
        <v>73</v>
      </c>
      <c r="D5" s="85">
        <f t="shared" si="0"/>
        <v>73</v>
      </c>
      <c r="E5" s="85">
        <f>'Прайс гривня'!$D$16</f>
        <v>66</v>
      </c>
      <c r="F5" s="85">
        <f>'Прайс гривня'!$F$16</f>
        <v>62</v>
      </c>
      <c r="G5" s="85">
        <f>'Прайс гривня'!$H$16</f>
        <v>55</v>
      </c>
      <c r="H5" s="80"/>
    </row>
    <row r="6" spans="1:8" customFormat="1" x14ac:dyDescent="0.25">
      <c r="A6" s="80" t="s">
        <v>92</v>
      </c>
      <c r="B6" s="80" t="s">
        <v>93</v>
      </c>
      <c r="C6" s="85">
        <f>'Прайс гривня'!$C$16</f>
        <v>73</v>
      </c>
      <c r="D6" s="85">
        <f t="shared" si="0"/>
        <v>73</v>
      </c>
      <c r="E6" s="85">
        <f>'Прайс гривня'!$D$16</f>
        <v>66</v>
      </c>
      <c r="F6" s="85">
        <f>'Прайс гривня'!$F$16</f>
        <v>62</v>
      </c>
      <c r="G6" s="85">
        <f>'Прайс гривня'!$H$16</f>
        <v>55</v>
      </c>
      <c r="H6" s="80"/>
    </row>
    <row r="7" spans="1:8" customFormat="1" x14ac:dyDescent="0.25">
      <c r="A7" s="80" t="s">
        <v>94</v>
      </c>
      <c r="B7" s="80" t="s">
        <v>95</v>
      </c>
      <c r="C7" s="85">
        <f>'Прайс гривня'!$C$16</f>
        <v>73</v>
      </c>
      <c r="D7" s="85">
        <f t="shared" si="0"/>
        <v>73</v>
      </c>
      <c r="E7" s="85">
        <f>'Прайс гривня'!$D$16</f>
        <v>66</v>
      </c>
      <c r="F7" s="85">
        <f>'Прайс гривня'!$F$16</f>
        <v>62</v>
      </c>
      <c r="G7" s="85">
        <f>'Прайс гривня'!$H$16</f>
        <v>55</v>
      </c>
      <c r="H7" s="80"/>
    </row>
    <row r="8" spans="1:8" customFormat="1" x14ac:dyDescent="0.25">
      <c r="A8" s="80" t="s">
        <v>96</v>
      </c>
      <c r="B8" s="80" t="s">
        <v>97</v>
      </c>
      <c r="C8" s="85">
        <f>'Прайс гривня'!C17</f>
        <v>84</v>
      </c>
      <c r="D8" s="85">
        <f t="shared" si="0"/>
        <v>84</v>
      </c>
      <c r="E8" s="85">
        <f>'Прайс гривня'!D17</f>
        <v>76</v>
      </c>
      <c r="F8" s="85">
        <f>'Прайс гривня'!F17</f>
        <v>71</v>
      </c>
      <c r="G8" s="85">
        <f>'Прайс гривня'!H17</f>
        <v>63</v>
      </c>
      <c r="H8" s="80"/>
    </row>
    <row r="9" spans="1:8" customFormat="1" x14ac:dyDescent="0.25">
      <c r="A9" s="80" t="s">
        <v>98</v>
      </c>
      <c r="B9" s="80" t="s">
        <v>99</v>
      </c>
      <c r="C9" s="85">
        <f>'Прайс гривня'!$C$18</f>
        <v>123</v>
      </c>
      <c r="D9" s="85">
        <f t="shared" si="0"/>
        <v>123</v>
      </c>
      <c r="E9" s="85">
        <f>'Прайс гривня'!$D$18</f>
        <v>111</v>
      </c>
      <c r="F9" s="85">
        <f>'Прайс гривня'!$F$18</f>
        <v>105</v>
      </c>
      <c r="G9" s="85">
        <f>'Прайс гривня'!$H$18</f>
        <v>92</v>
      </c>
      <c r="H9" s="80"/>
    </row>
    <row r="10" spans="1:8" customFormat="1" x14ac:dyDescent="0.25">
      <c r="A10" s="80" t="s">
        <v>100</v>
      </c>
      <c r="B10" s="80" t="s">
        <v>101</v>
      </c>
      <c r="C10" s="85">
        <f>'Прайс гривня'!$C$18</f>
        <v>123</v>
      </c>
      <c r="D10" s="85">
        <f t="shared" si="0"/>
        <v>123</v>
      </c>
      <c r="E10" s="85">
        <f>'Прайс гривня'!$D$18</f>
        <v>111</v>
      </c>
      <c r="F10" s="85">
        <f>'Прайс гривня'!$F$18</f>
        <v>105</v>
      </c>
      <c r="G10" s="85">
        <f>'Прайс гривня'!$H$18</f>
        <v>92</v>
      </c>
      <c r="H10" s="80"/>
    </row>
    <row r="11" spans="1:8" customFormat="1" x14ac:dyDescent="0.25">
      <c r="A11" s="80" t="s">
        <v>102</v>
      </c>
      <c r="B11" s="80" t="s">
        <v>103</v>
      </c>
      <c r="C11" s="85">
        <f>'Прайс гривня'!$C$18</f>
        <v>123</v>
      </c>
      <c r="D11" s="85">
        <f t="shared" si="0"/>
        <v>123</v>
      </c>
      <c r="E11" s="85">
        <f>'Прайс гривня'!$D$18</f>
        <v>111</v>
      </c>
      <c r="F11" s="85">
        <f>'Прайс гривня'!$F$18</f>
        <v>105</v>
      </c>
      <c r="G11" s="85">
        <f>'Прайс гривня'!$H$18</f>
        <v>92</v>
      </c>
      <c r="H11" s="80"/>
    </row>
    <row r="12" spans="1:8" customFormat="1" x14ac:dyDescent="0.25">
      <c r="A12" s="80" t="s">
        <v>104</v>
      </c>
      <c r="B12" s="80" t="s">
        <v>105</v>
      </c>
      <c r="C12" s="85">
        <f>'Прайс гривня'!$C$18</f>
        <v>123</v>
      </c>
      <c r="D12" s="85">
        <f t="shared" si="0"/>
        <v>123</v>
      </c>
      <c r="E12" s="85">
        <f>'Прайс гривня'!$D$18</f>
        <v>111</v>
      </c>
      <c r="F12" s="85">
        <f>'Прайс гривня'!$F$18</f>
        <v>105</v>
      </c>
      <c r="G12" s="85">
        <f>'Прайс гривня'!$H$18</f>
        <v>92</v>
      </c>
      <c r="H12" s="80"/>
    </row>
    <row r="13" spans="1:8" customFormat="1" x14ac:dyDescent="0.25">
      <c r="A13" s="80" t="s">
        <v>106</v>
      </c>
      <c r="B13" s="80" t="s">
        <v>107</v>
      </c>
      <c r="C13" s="85">
        <f>'Прайс гривня'!$C$19</f>
        <v>157</v>
      </c>
      <c r="D13" s="85">
        <f t="shared" si="0"/>
        <v>157</v>
      </c>
      <c r="E13" s="85">
        <f>'Прайс гривня'!$D$19</f>
        <v>141</v>
      </c>
      <c r="F13" s="85">
        <f>'Прайс гривня'!$F$19</f>
        <v>133</v>
      </c>
      <c r="G13" s="85">
        <f>'Прайс гривня'!$H$19</f>
        <v>126</v>
      </c>
      <c r="H13" s="80"/>
    </row>
    <row r="14" spans="1:8" customFormat="1" x14ac:dyDescent="0.25">
      <c r="A14" s="80" t="s">
        <v>108</v>
      </c>
      <c r="B14" s="80" t="s">
        <v>109</v>
      </c>
      <c r="C14" s="85">
        <f>'Прайс гривня'!$C$19</f>
        <v>157</v>
      </c>
      <c r="D14" s="85">
        <f t="shared" si="0"/>
        <v>157</v>
      </c>
      <c r="E14" s="85">
        <f>'Прайс гривня'!$D$19</f>
        <v>141</v>
      </c>
      <c r="F14" s="85">
        <f>'Прайс гривня'!$F$19</f>
        <v>133</v>
      </c>
      <c r="G14" s="85">
        <f>'Прайс гривня'!$H$19</f>
        <v>126</v>
      </c>
      <c r="H14" s="80"/>
    </row>
    <row r="15" spans="1:8" customFormat="1" x14ac:dyDescent="0.25">
      <c r="A15" s="80" t="s">
        <v>110</v>
      </c>
      <c r="B15" s="80" t="s">
        <v>111</v>
      </c>
      <c r="C15" s="85">
        <f>'Прайс гривня'!$C$19</f>
        <v>157</v>
      </c>
      <c r="D15" s="85">
        <f t="shared" si="0"/>
        <v>157</v>
      </c>
      <c r="E15" s="85">
        <f>'Прайс гривня'!$D$19</f>
        <v>141</v>
      </c>
      <c r="F15" s="85">
        <f>'Прайс гривня'!$F$19</f>
        <v>133</v>
      </c>
      <c r="G15" s="85">
        <f>'Прайс гривня'!$H$19</f>
        <v>126</v>
      </c>
      <c r="H15" s="80"/>
    </row>
    <row r="16" spans="1:8" customFormat="1" x14ac:dyDescent="0.25">
      <c r="A16" s="80" t="s">
        <v>112</v>
      </c>
      <c r="B16" s="80" t="s">
        <v>113</v>
      </c>
      <c r="C16" s="85">
        <f>'Прайс гривня'!$C$19</f>
        <v>157</v>
      </c>
      <c r="D16" s="85">
        <f t="shared" si="0"/>
        <v>157</v>
      </c>
      <c r="E16" s="85">
        <f>'Прайс гривня'!$D$19</f>
        <v>141</v>
      </c>
      <c r="F16" s="85">
        <f>'Прайс гривня'!$F$19</f>
        <v>133</v>
      </c>
      <c r="G16" s="85">
        <f>'Прайс гривня'!$H$19</f>
        <v>126</v>
      </c>
      <c r="H16" s="80"/>
    </row>
    <row r="17" spans="1:7" customFormat="1" x14ac:dyDescent="0.25">
      <c r="A17" s="80" t="s">
        <v>114</v>
      </c>
      <c r="B17" s="80" t="s">
        <v>115</v>
      </c>
      <c r="C17" s="85">
        <f>'Прайс гривня'!$C$19</f>
        <v>157</v>
      </c>
      <c r="D17" s="85">
        <f t="shared" si="0"/>
        <v>157</v>
      </c>
      <c r="E17" s="85">
        <f>'Прайс гривня'!$D$19</f>
        <v>141</v>
      </c>
      <c r="F17" s="85">
        <f>'Прайс гривня'!$F$19</f>
        <v>133</v>
      </c>
      <c r="G17" s="85">
        <f>'Прайс гривня'!$H$19</f>
        <v>126</v>
      </c>
    </row>
    <row r="18" spans="1:7" customFormat="1" x14ac:dyDescent="0.25">
      <c r="A18" s="80" t="s">
        <v>116</v>
      </c>
      <c r="B18" s="80" t="s">
        <v>117</v>
      </c>
      <c r="C18" s="80">
        <f>'Прайс гривня'!C13</f>
        <v>212</v>
      </c>
      <c r="D18" s="85">
        <f t="shared" si="0"/>
        <v>212</v>
      </c>
      <c r="E18" s="85">
        <f>'Прайс гривня'!D13</f>
        <v>191</v>
      </c>
      <c r="F18" s="85">
        <f>'Прайс гривня'!F13</f>
        <v>180</v>
      </c>
      <c r="G18" s="85">
        <f>'Прайс гривня'!H13</f>
        <v>170</v>
      </c>
    </row>
    <row r="19" spans="1:7" customFormat="1" x14ac:dyDescent="0.25">
      <c r="A19" s="80" t="s">
        <v>118</v>
      </c>
      <c r="B19" s="80" t="s">
        <v>119</v>
      </c>
      <c r="C19" s="80">
        <f>'Прайс гривня'!C14</f>
        <v>212</v>
      </c>
      <c r="D19" s="85">
        <f t="shared" si="0"/>
        <v>212</v>
      </c>
      <c r="E19" s="85">
        <f>'Прайс гривня'!D14</f>
        <v>191</v>
      </c>
      <c r="F19" s="85">
        <f>'Прайс гривня'!F14</f>
        <v>180</v>
      </c>
      <c r="G19" s="85">
        <f>'Прайс гривня'!H14</f>
        <v>170</v>
      </c>
    </row>
    <row r="20" spans="1:7" customFormat="1" x14ac:dyDescent="0.25">
      <c r="A20" s="80" t="s">
        <v>120</v>
      </c>
      <c r="B20" s="80" t="s">
        <v>121</v>
      </c>
      <c r="C20" s="80">
        <f>'Прайс гривня'!C15</f>
        <v>360</v>
      </c>
      <c r="D20" s="85">
        <f t="shared" si="0"/>
        <v>360</v>
      </c>
      <c r="E20" s="85">
        <f>'Прайс гривня'!D15</f>
        <v>324</v>
      </c>
      <c r="F20" s="85">
        <f>'Прайс гривня'!F15</f>
        <v>306</v>
      </c>
      <c r="G20" s="85">
        <f>'Прайс гривня'!H15</f>
        <v>288</v>
      </c>
    </row>
    <row r="21" spans="1:7" customFormat="1" x14ac:dyDescent="0.25">
      <c r="A21" s="80" t="s">
        <v>122</v>
      </c>
      <c r="B21" s="80" t="s">
        <v>123</v>
      </c>
      <c r="C21" s="80">
        <f>'Прайс гривня'!C10-'Прайс гривня'!C16*2-'Прайс гривня'!C12</f>
        <v>423</v>
      </c>
      <c r="D21" s="85">
        <f t="shared" si="0"/>
        <v>423</v>
      </c>
      <c r="E21" s="80">
        <f>'Прайс гривня'!D10-'Прайс гривня'!D16*2-'Прайс гривня'!D12</f>
        <v>410</v>
      </c>
      <c r="F21" s="80">
        <f>'Прайс гривня'!F10-'Прайс гривня'!F16*2-'Прайс гривня'!F12</f>
        <v>391</v>
      </c>
      <c r="G21" s="80">
        <f>'Прайс гривня'!H10-'Прайс гривня'!H16*2-'Прайс гривня'!H12</f>
        <v>348</v>
      </c>
    </row>
    <row r="22" spans="1:7" customFormat="1" x14ac:dyDescent="0.25">
      <c r="A22" s="80" t="s">
        <v>124</v>
      </c>
      <c r="B22" s="80" t="s">
        <v>125</v>
      </c>
      <c r="C22" s="85">
        <f>'Прайс гривня'!C21-C7*2</f>
        <v>650</v>
      </c>
      <c r="D22" s="85">
        <f t="shared" si="0"/>
        <v>650</v>
      </c>
      <c r="E22" s="85">
        <f>'Прайс гривня'!D21</f>
        <v>756</v>
      </c>
      <c r="F22" s="85">
        <f>'Прайс гривня'!F21</f>
        <v>716</v>
      </c>
      <c r="G22" s="85">
        <f>'Прайс гривня'!H21</f>
        <v>637</v>
      </c>
    </row>
    <row r="23" spans="1:7" customFormat="1" x14ac:dyDescent="0.25">
      <c r="A23" s="80" t="s">
        <v>126</v>
      </c>
      <c r="B23" s="80" t="s">
        <v>127</v>
      </c>
      <c r="C23" s="85">
        <f>'Прайс гривня'!C22</f>
        <v>3510</v>
      </c>
      <c r="D23" s="85">
        <f t="shared" si="0"/>
        <v>3510</v>
      </c>
      <c r="E23" s="85">
        <f>'Прайс гривня'!D22</f>
        <v>3335</v>
      </c>
      <c r="F23" s="85">
        <f>'Прайс гривня'!F22</f>
        <v>3159</v>
      </c>
      <c r="G23" s="80"/>
    </row>
    <row r="24" spans="1:7" customFormat="1" x14ac:dyDescent="0.25">
      <c r="A24" s="80" t="s">
        <v>128</v>
      </c>
      <c r="B24" s="80" t="s">
        <v>129</v>
      </c>
      <c r="C24" s="85">
        <f>'Прайс гривня'!C23</f>
        <v>3510</v>
      </c>
      <c r="D24" s="85">
        <f t="shared" si="0"/>
        <v>3510</v>
      </c>
      <c r="E24" s="85">
        <f>'Прайс гривня'!D23</f>
        <v>3335</v>
      </c>
      <c r="F24" s="85">
        <f>'Прайс гривня'!F23</f>
        <v>3159</v>
      </c>
      <c r="G24" s="80"/>
    </row>
    <row r="25" spans="1:7" customFormat="1" x14ac:dyDescent="0.25">
      <c r="A25" s="80" t="s">
        <v>130</v>
      </c>
      <c r="B25" s="80" t="s">
        <v>131</v>
      </c>
      <c r="C25" s="85">
        <f>'Прайс гривня'!C24</f>
        <v>3864</v>
      </c>
      <c r="D25" s="85">
        <f t="shared" si="0"/>
        <v>3864</v>
      </c>
      <c r="E25" s="85">
        <f>'Прайс гривня'!D24</f>
        <v>3671</v>
      </c>
      <c r="F25" s="85">
        <f>'Прайс гривня'!F24</f>
        <v>3478</v>
      </c>
      <c r="G25" s="80"/>
    </row>
    <row r="26" spans="1:7" customFormat="1" x14ac:dyDescent="0.25">
      <c r="A26" s="80" t="s">
        <v>132</v>
      </c>
      <c r="B26" s="80" t="s">
        <v>133</v>
      </c>
      <c r="C26" s="85">
        <f>'Прайс гривня'!C25</f>
        <v>4508</v>
      </c>
      <c r="D26" s="85">
        <f t="shared" si="0"/>
        <v>4508</v>
      </c>
      <c r="E26" s="85">
        <f>'Прайс гривня'!D25</f>
        <v>4283</v>
      </c>
      <c r="F26" s="85">
        <f>'Прайс гривня'!F25</f>
        <v>4057</v>
      </c>
      <c r="G26" s="80"/>
    </row>
    <row r="27" spans="1:7" customFormat="1" x14ac:dyDescent="0.25">
      <c r="A27" s="80" t="s">
        <v>134</v>
      </c>
      <c r="B27" s="80" t="s">
        <v>135</v>
      </c>
      <c r="C27" s="85">
        <f>'Прайс гривня'!C26</f>
        <v>6440</v>
      </c>
      <c r="D27" s="85">
        <f t="shared" si="0"/>
        <v>6440</v>
      </c>
      <c r="E27" s="85">
        <f>'Прайс гривня'!D26</f>
        <v>6118</v>
      </c>
      <c r="F27" s="85">
        <f>'Прайс гривня'!F26</f>
        <v>5796</v>
      </c>
      <c r="G27" s="80"/>
    </row>
    <row r="28" spans="1:7" customFormat="1" x14ac:dyDescent="0.25">
      <c r="A28" s="80" t="s">
        <v>136</v>
      </c>
      <c r="B28" s="80" t="s">
        <v>137</v>
      </c>
      <c r="C28" s="85">
        <f>'Прайс гривня'!C27</f>
        <v>2990</v>
      </c>
      <c r="D28" s="85">
        <f t="shared" si="0"/>
        <v>2990</v>
      </c>
      <c r="E28" s="85">
        <f>'Прайс гривня'!D27</f>
        <v>2841</v>
      </c>
      <c r="F28" s="85">
        <f>'Прайс гривня'!F27</f>
        <v>2691</v>
      </c>
      <c r="G28" s="80"/>
    </row>
    <row r="29" spans="1:7" customFormat="1" x14ac:dyDescent="0.25">
      <c r="A29" s="80" t="s">
        <v>138</v>
      </c>
      <c r="B29" s="80" t="s">
        <v>139</v>
      </c>
      <c r="C29" s="85">
        <f>'Прайс гривня'!C28</f>
        <v>3700</v>
      </c>
      <c r="D29" s="85">
        <f t="shared" si="0"/>
        <v>3700</v>
      </c>
      <c r="E29" s="85">
        <f>'Прайс гривня'!D28</f>
        <v>3515</v>
      </c>
      <c r="F29" s="85">
        <f>'Прайс гривня'!F28</f>
        <v>3330</v>
      </c>
      <c r="G29" s="80"/>
    </row>
    <row r="30" spans="1:7" customFormat="1" x14ac:dyDescent="0.25">
      <c r="A30" s="80" t="s">
        <v>140</v>
      </c>
      <c r="B30" s="80" t="s">
        <v>141</v>
      </c>
      <c r="C30" s="80">
        <f>'Прайс гривня'!C29</f>
        <v>390</v>
      </c>
      <c r="D30" s="85">
        <f t="shared" si="0"/>
        <v>390</v>
      </c>
      <c r="E30" s="80">
        <f>'Прайс гривня'!D29</f>
        <v>371</v>
      </c>
      <c r="F30" s="80">
        <f>'Прайс гривня'!F29</f>
        <v>351</v>
      </c>
      <c r="G30" s="80">
        <f>'Прайс гривня'!H29</f>
        <v>312</v>
      </c>
    </row>
    <row r="31" spans="1:7" customFormat="1" x14ac:dyDescent="0.25">
      <c r="A31" s="80" t="s">
        <v>142</v>
      </c>
      <c r="B31" s="80" t="s">
        <v>143</v>
      </c>
      <c r="C31" s="80">
        <f>'Прайс гривня'!C30</f>
        <v>490</v>
      </c>
      <c r="D31" s="85">
        <f t="shared" si="0"/>
        <v>490</v>
      </c>
      <c r="E31" s="80">
        <f>'Прайс гривня'!D30</f>
        <v>466</v>
      </c>
      <c r="F31" s="80">
        <f>'Прайс гривня'!F30</f>
        <v>441</v>
      </c>
      <c r="G31" s="80">
        <f>'Прайс гривня'!H30</f>
        <v>368</v>
      </c>
    </row>
    <row r="32" spans="1:7" customFormat="1" x14ac:dyDescent="0.25">
      <c r="A32" s="80" t="s">
        <v>144</v>
      </c>
      <c r="B32" s="80" t="s">
        <v>145</v>
      </c>
      <c r="C32" s="80">
        <f>'Прайс гривня'!C31</f>
        <v>630</v>
      </c>
      <c r="D32" s="85">
        <f t="shared" si="0"/>
        <v>630</v>
      </c>
      <c r="E32" s="80">
        <f>'Прайс гривня'!D31</f>
        <v>599</v>
      </c>
      <c r="F32" s="80">
        <f>'Прайс гривня'!F31</f>
        <v>567</v>
      </c>
      <c r="G32" s="80">
        <f>'Прайс гривня'!H31</f>
        <v>473</v>
      </c>
    </row>
    <row r="33" spans="1:7" customFormat="1" x14ac:dyDescent="0.25">
      <c r="A33" s="80" t="s">
        <v>146</v>
      </c>
      <c r="B33" s="80" t="s">
        <v>147</v>
      </c>
      <c r="C33" s="80">
        <f>'Прайс гривня'!C35</f>
        <v>70</v>
      </c>
      <c r="D33" s="85">
        <f t="shared" si="0"/>
        <v>70</v>
      </c>
      <c r="E33" s="80">
        <f>'Прайс гривня'!D35</f>
        <v>67</v>
      </c>
      <c r="F33" s="80">
        <f>'Прайс гривня'!F35</f>
        <v>63</v>
      </c>
      <c r="G33" s="80"/>
    </row>
    <row r="34" spans="1:7" customFormat="1" x14ac:dyDescent="0.25">
      <c r="A34" s="80" t="s">
        <v>148</v>
      </c>
      <c r="B34" s="80" t="s">
        <v>149</v>
      </c>
      <c r="C34" s="80">
        <f>'Прайс гривня'!$C$36</f>
        <v>90</v>
      </c>
      <c r="D34" s="85">
        <f t="shared" si="0"/>
        <v>90</v>
      </c>
      <c r="E34" s="85">
        <f>'Прайс гривня'!$D$36</f>
        <v>86</v>
      </c>
      <c r="F34" s="85">
        <f>'Прайс гривня'!$F$36</f>
        <v>81</v>
      </c>
      <c r="G34" s="85">
        <f>'Прайс гривня'!$H$36</f>
        <v>63</v>
      </c>
    </row>
    <row r="35" spans="1:7" customFormat="1" x14ac:dyDescent="0.25">
      <c r="A35" s="80" t="s">
        <v>150</v>
      </c>
      <c r="B35" s="80" t="s">
        <v>151</v>
      </c>
      <c r="C35" s="80">
        <f>'Прайс гривня'!$C$36</f>
        <v>90</v>
      </c>
      <c r="D35" s="85">
        <f t="shared" si="0"/>
        <v>90</v>
      </c>
      <c r="E35" s="85">
        <f>'Прайс гривня'!$D$36</f>
        <v>86</v>
      </c>
      <c r="F35" s="85">
        <f>'Прайс гривня'!$F$36</f>
        <v>81</v>
      </c>
      <c r="G35" s="85">
        <f>'Прайс гривня'!$H$36</f>
        <v>63</v>
      </c>
    </row>
    <row r="36" spans="1:7" customFormat="1" x14ac:dyDescent="0.25">
      <c r="A36" s="80" t="s">
        <v>152</v>
      </c>
      <c r="B36" s="80" t="s">
        <v>153</v>
      </c>
      <c r="C36" s="80">
        <f>'Прайс гривня'!$C$36</f>
        <v>90</v>
      </c>
      <c r="D36" s="85">
        <f t="shared" si="0"/>
        <v>90</v>
      </c>
      <c r="E36" s="85">
        <f>'Прайс гривня'!$D$36</f>
        <v>86</v>
      </c>
      <c r="F36" s="85">
        <f>'Прайс гривня'!$F$36</f>
        <v>81</v>
      </c>
      <c r="G36" s="85">
        <f>'Прайс гривня'!$H$36</f>
        <v>63</v>
      </c>
    </row>
    <row r="37" spans="1:7" customFormat="1" x14ac:dyDescent="0.25">
      <c r="A37" s="80" t="s">
        <v>154</v>
      </c>
      <c r="B37" s="80" t="s">
        <v>155</v>
      </c>
      <c r="C37" s="85">
        <f>'Прайс гривня'!C12</f>
        <v>30</v>
      </c>
      <c r="D37" s="85">
        <f t="shared" si="0"/>
        <v>30</v>
      </c>
      <c r="E37" s="85">
        <f>'Прайс гривня'!D12</f>
        <v>27</v>
      </c>
      <c r="F37" s="85">
        <f>'Прайс гривня'!F12</f>
        <v>24</v>
      </c>
      <c r="G37" s="85">
        <f>'Прайс гривня'!H12</f>
        <v>21</v>
      </c>
    </row>
    <row r="38" spans="1:7" customFormat="1" x14ac:dyDescent="0.25">
      <c r="A38" s="80" t="s">
        <v>156</v>
      </c>
      <c r="B38" s="80" t="s">
        <v>157</v>
      </c>
      <c r="C38" s="80">
        <f>'Прайс гривня'!C38</f>
        <v>1150</v>
      </c>
      <c r="D38" s="85">
        <f t="shared" si="0"/>
        <v>1150</v>
      </c>
      <c r="E38" s="85">
        <f>'Прайс гривня'!D38</f>
        <v>1093</v>
      </c>
      <c r="F38" s="85">
        <f>'Прайс гривня'!F38</f>
        <v>1035</v>
      </c>
      <c r="G38" s="85">
        <f>'Прайс гривня'!H38</f>
        <v>978</v>
      </c>
    </row>
    <row r="39" spans="1:7" customFormat="1" x14ac:dyDescent="0.25">
      <c r="A39" s="80" t="s">
        <v>158</v>
      </c>
      <c r="B39" s="80" t="s">
        <v>159</v>
      </c>
      <c r="C39" s="80">
        <f>'Прайс гривня'!C39</f>
        <v>160</v>
      </c>
      <c r="D39" s="85">
        <f t="shared" si="0"/>
        <v>160</v>
      </c>
      <c r="E39" s="85">
        <f>'Прайс гривня'!D39</f>
        <v>152</v>
      </c>
      <c r="F39" s="85">
        <f>'Прайс гривня'!F39</f>
        <v>144</v>
      </c>
      <c r="G39" s="85">
        <f>'Прайс гривня'!H39</f>
        <v>128</v>
      </c>
    </row>
    <row r="40" spans="1:7" customFormat="1" x14ac:dyDescent="0.25">
      <c r="A40" s="80" t="s">
        <v>160</v>
      </c>
      <c r="B40" s="80" t="s">
        <v>161</v>
      </c>
      <c r="C40" s="80">
        <f>'Прайс гривня'!C40</f>
        <v>386</v>
      </c>
      <c r="D40" s="85">
        <f t="shared" si="0"/>
        <v>386</v>
      </c>
      <c r="E40" s="85">
        <f>'Прайс гривня'!D40</f>
        <v>367</v>
      </c>
      <c r="F40" s="85">
        <f>'Прайс гривня'!F40</f>
        <v>347</v>
      </c>
      <c r="G40" s="85">
        <f>'Прайс гривня'!H40</f>
        <v>309</v>
      </c>
    </row>
    <row r="41" spans="1:7" customFormat="1" x14ac:dyDescent="0.25">
      <c r="A41" s="80" t="s">
        <v>162</v>
      </c>
      <c r="B41" s="80" t="s">
        <v>163</v>
      </c>
      <c r="C41" s="80">
        <f>'Прайс гривня'!C41</f>
        <v>42</v>
      </c>
      <c r="D41" s="85">
        <f t="shared" si="0"/>
        <v>42</v>
      </c>
      <c r="E41" s="85">
        <f>'Прайс гривня'!D41</f>
        <v>40</v>
      </c>
      <c r="F41" s="85">
        <f>'Прайс гривня'!F41</f>
        <v>38</v>
      </c>
      <c r="G41" s="85">
        <f>'Прайс гривня'!H41</f>
        <v>34</v>
      </c>
    </row>
    <row r="42" spans="1:7" customFormat="1" x14ac:dyDescent="0.25">
      <c r="A42" s="80" t="s">
        <v>164</v>
      </c>
      <c r="B42" s="80" t="s">
        <v>165</v>
      </c>
      <c r="C42" s="80">
        <f>'Прайс гривня'!C42</f>
        <v>39</v>
      </c>
      <c r="D42" s="85">
        <f t="shared" si="0"/>
        <v>39</v>
      </c>
      <c r="E42" s="85">
        <f>'Прайс гривня'!D42</f>
        <v>37</v>
      </c>
      <c r="F42" s="85">
        <f>'Прайс гривня'!F42</f>
        <v>35</v>
      </c>
      <c r="G42" s="85">
        <f>'Прайс гривня'!H42</f>
        <v>31</v>
      </c>
    </row>
    <row r="43" spans="1:7" customFormat="1" x14ac:dyDescent="0.25">
      <c r="A43" s="80" t="s">
        <v>166</v>
      </c>
      <c r="B43" s="80" t="s">
        <v>167</v>
      </c>
      <c r="C43" s="80">
        <f>'Прайс гривня'!C43</f>
        <v>55</v>
      </c>
      <c r="D43" s="85">
        <f t="shared" si="0"/>
        <v>55</v>
      </c>
      <c r="E43" s="85">
        <f>'Прайс гривня'!D43</f>
        <v>52</v>
      </c>
      <c r="F43" s="85">
        <f>'Прайс гривня'!F43</f>
        <v>50</v>
      </c>
      <c r="G43" s="85">
        <f>'Прайс гривня'!H43</f>
        <v>44</v>
      </c>
    </row>
    <row r="44" spans="1:7" customFormat="1" x14ac:dyDescent="0.25">
      <c r="A44" s="80" t="s">
        <v>168</v>
      </c>
      <c r="B44" s="80" t="s">
        <v>169</v>
      </c>
      <c r="C44" s="80">
        <f>'Прайс гривня'!C44</f>
        <v>48</v>
      </c>
      <c r="D44" s="85">
        <f t="shared" si="0"/>
        <v>48</v>
      </c>
      <c r="E44" s="85">
        <f>'Прайс гривня'!D44</f>
        <v>46</v>
      </c>
      <c r="F44" s="85">
        <f>'Прайс гривня'!F44</f>
        <v>43</v>
      </c>
      <c r="G44" s="85">
        <f>'Прайс гривня'!H44</f>
        <v>38</v>
      </c>
    </row>
    <row r="45" spans="1:7" customFormat="1" x14ac:dyDescent="0.25">
      <c r="A45" s="80" t="s">
        <v>170</v>
      </c>
      <c r="B45" s="80" t="s">
        <v>171</v>
      </c>
      <c r="C45" s="80">
        <f>'Прайс гривня'!C45</f>
        <v>46</v>
      </c>
      <c r="D45" s="85">
        <f t="shared" si="0"/>
        <v>46</v>
      </c>
      <c r="E45" s="85">
        <f>'Прайс гривня'!D45</f>
        <v>44</v>
      </c>
      <c r="F45" s="85">
        <f>'Прайс гривня'!F45</f>
        <v>41</v>
      </c>
      <c r="G45" s="85">
        <f>'Прайс гривня'!H45</f>
        <v>37</v>
      </c>
    </row>
    <row r="46" spans="1:7" customFormat="1" x14ac:dyDescent="0.25">
      <c r="A46" s="80" t="s">
        <v>172</v>
      </c>
      <c r="B46" s="80" t="s">
        <v>173</v>
      </c>
      <c r="C46" s="80">
        <f>'Прайс гривня'!C46</f>
        <v>73</v>
      </c>
      <c r="D46" s="85">
        <f t="shared" si="0"/>
        <v>73</v>
      </c>
      <c r="E46" s="85">
        <f>'Прайс гривня'!D46</f>
        <v>69</v>
      </c>
      <c r="F46" s="85">
        <f>'Прайс гривня'!F46</f>
        <v>66</v>
      </c>
      <c r="G46" s="85">
        <f>'Прайс гривня'!H46</f>
        <v>58</v>
      </c>
    </row>
    <row r="47" spans="1:7" customFormat="1" x14ac:dyDescent="0.25">
      <c r="A47" s="80" t="s">
        <v>174</v>
      </c>
      <c r="B47" s="80" t="s">
        <v>175</v>
      </c>
      <c r="C47" s="80">
        <f>'Прайс гривня'!C47</f>
        <v>85</v>
      </c>
      <c r="D47" s="85">
        <f t="shared" si="0"/>
        <v>85</v>
      </c>
      <c r="E47" s="85">
        <f>'Прайс гривня'!D47</f>
        <v>81</v>
      </c>
      <c r="F47" s="85">
        <f>'Прайс гривня'!F47</f>
        <v>77</v>
      </c>
      <c r="G47" s="85">
        <f>'Прайс гривня'!H47</f>
        <v>68</v>
      </c>
    </row>
    <row r="48" spans="1:7" customFormat="1" x14ac:dyDescent="0.25">
      <c r="A48" s="80" t="s">
        <v>176</v>
      </c>
      <c r="B48" s="80" t="s">
        <v>177</v>
      </c>
      <c r="C48" s="80">
        <f>'Прайс гривня'!C48</f>
        <v>27</v>
      </c>
      <c r="D48" s="85">
        <f t="shared" si="0"/>
        <v>27</v>
      </c>
      <c r="E48" s="85">
        <f>'Прайс гривня'!D48</f>
        <v>26</v>
      </c>
      <c r="F48" s="85">
        <f>'Прайс гривня'!F48</f>
        <v>24</v>
      </c>
      <c r="G48" s="85">
        <f>'Прайс гривня'!H48</f>
        <v>22</v>
      </c>
    </row>
    <row r="49" spans="1:7" customFormat="1" x14ac:dyDescent="0.25">
      <c r="A49" s="80" t="s">
        <v>178</v>
      </c>
      <c r="B49" s="80" t="s">
        <v>179</v>
      </c>
      <c r="C49" s="80">
        <f>'Прайс гривня'!C49</f>
        <v>38</v>
      </c>
      <c r="D49" s="85">
        <f t="shared" si="0"/>
        <v>38</v>
      </c>
      <c r="E49" s="85">
        <f>'Прайс гривня'!D49</f>
        <v>36</v>
      </c>
      <c r="F49" s="85">
        <f>'Прайс гривня'!F49</f>
        <v>34</v>
      </c>
      <c r="G49" s="85">
        <f>'Прайс гривня'!H49</f>
        <v>30</v>
      </c>
    </row>
    <row r="50" spans="1:7" customFormat="1" x14ac:dyDescent="0.25">
      <c r="A50" s="80" t="s">
        <v>180</v>
      </c>
      <c r="B50" s="80" t="s">
        <v>181</v>
      </c>
      <c r="C50" s="85">
        <f>'Прайс гривня'!C50</f>
        <v>52</v>
      </c>
      <c r="D50" s="85">
        <f>C50</f>
        <v>52</v>
      </c>
      <c r="E50" s="85">
        <f>'Прайс гривня'!D50</f>
        <v>49</v>
      </c>
      <c r="F50" s="85">
        <f>'Прайс гривня'!F50</f>
        <v>47</v>
      </c>
      <c r="G50" s="85">
        <f>'Прайс гривня'!H50</f>
        <v>42</v>
      </c>
    </row>
    <row r="51" spans="1:7" customFormat="1" x14ac:dyDescent="0.25">
      <c r="A51" s="80" t="s">
        <v>182</v>
      </c>
      <c r="B51" s="80" t="s">
        <v>183</v>
      </c>
      <c r="C51" s="85">
        <f>'Прайс гривня'!C50</f>
        <v>52</v>
      </c>
      <c r="D51" s="85">
        <f>C51</f>
        <v>52</v>
      </c>
      <c r="E51" s="85">
        <f>'Прайс гривня'!D50</f>
        <v>49</v>
      </c>
      <c r="F51" s="85">
        <f>'Прайс гривня'!F50</f>
        <v>47</v>
      </c>
      <c r="G51" s="85">
        <f>'Прайс гривня'!H50</f>
        <v>42</v>
      </c>
    </row>
    <row r="52" spans="1:7" customFormat="1" x14ac:dyDescent="0.25">
      <c r="A52" s="80" t="s">
        <v>184</v>
      </c>
      <c r="B52" s="80" t="s">
        <v>185</v>
      </c>
      <c r="C52" s="85">
        <f>'Прайс гривня'!$C$51</f>
        <v>57</v>
      </c>
      <c r="D52" s="85">
        <f t="shared" si="0"/>
        <v>57</v>
      </c>
      <c r="E52" s="85">
        <f>'Прайс гривня'!$D$51</f>
        <v>54</v>
      </c>
      <c r="F52" s="85">
        <f>'Прайс гривня'!$F$51</f>
        <v>51</v>
      </c>
      <c r="G52" s="85">
        <f>'Прайс гривня'!$H$51</f>
        <v>46</v>
      </c>
    </row>
    <row r="53" spans="1:7" customFormat="1" x14ac:dyDescent="0.25">
      <c r="A53" s="80" t="s">
        <v>186</v>
      </c>
      <c r="B53" s="80" t="s">
        <v>187</v>
      </c>
      <c r="C53" s="85">
        <f>'Прайс гривня'!$C$52</f>
        <v>113</v>
      </c>
      <c r="D53" s="85">
        <f t="shared" si="0"/>
        <v>113</v>
      </c>
      <c r="E53" s="85">
        <f>'Прайс гривня'!$D$52</f>
        <v>107</v>
      </c>
      <c r="F53" s="85">
        <f>'Прайс гривня'!$F$52</f>
        <v>102</v>
      </c>
      <c r="G53" s="85">
        <f>'Прайс гривня'!$H$52</f>
        <v>90</v>
      </c>
    </row>
    <row r="54" spans="1:7" customFormat="1" x14ac:dyDescent="0.25">
      <c r="A54" s="80" t="s">
        <v>188</v>
      </c>
      <c r="B54" s="80" t="s">
        <v>189</v>
      </c>
      <c r="C54" s="85">
        <f>'Прайс гривня'!$C$52</f>
        <v>113</v>
      </c>
      <c r="D54" s="85">
        <f t="shared" si="0"/>
        <v>113</v>
      </c>
      <c r="E54" s="85">
        <f>'Прайс гривня'!$D$52</f>
        <v>107</v>
      </c>
      <c r="F54" s="85">
        <f>'Прайс гривня'!$F$52</f>
        <v>102</v>
      </c>
      <c r="G54" s="85">
        <f>'Прайс гривня'!$H$52</f>
        <v>90</v>
      </c>
    </row>
    <row r="55" spans="1:7" customFormat="1" x14ac:dyDescent="0.25">
      <c r="A55" s="80" t="s">
        <v>190</v>
      </c>
      <c r="B55" s="80" t="s">
        <v>191</v>
      </c>
      <c r="C55" s="85">
        <f>'Прайс гривня'!$C$52</f>
        <v>113</v>
      </c>
      <c r="D55" s="85">
        <f t="shared" si="0"/>
        <v>113</v>
      </c>
      <c r="E55" s="85">
        <f>'Прайс гривня'!$D$52</f>
        <v>107</v>
      </c>
      <c r="F55" s="85">
        <f>'Прайс гривня'!$F$52</f>
        <v>102</v>
      </c>
      <c r="G55" s="85">
        <f>'Прайс гривня'!$H$52</f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Прайс валюта</vt:lpstr>
      <vt:lpstr>Прайс гривня</vt:lpstr>
      <vt:lpstr>Прайс АБОфіс</vt:lpstr>
      <vt:lpstr>'Прайс валюта'!Область_печати</vt:lpstr>
      <vt:lpstr>'Прайс гривня'!Область_печати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Павло Леляєв</cp:lastModifiedBy>
  <cp:lastPrinted>2018-08-21T11:10:38Z</cp:lastPrinted>
  <dcterms:created xsi:type="dcterms:W3CDTF">2015-03-01T14:39:08Z</dcterms:created>
  <dcterms:modified xsi:type="dcterms:W3CDTF">2018-08-21T13:52:00Z</dcterms:modified>
</cp:coreProperties>
</file>