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filterPrivacy="1" defaultThemeVersion="124226"/>
  <bookViews>
    <workbookView xWindow="0" yWindow="0" windowWidth="11490" windowHeight="4455" activeTab="1"/>
  </bookViews>
  <sheets>
    <sheet name="Мебель 50-70 см" sheetId="1" r:id="rId1"/>
    <sheet name="Мебель от 80 см" sheetId="2" r:id="rId2"/>
  </sheets>
  <calcPr calcId="145621"/>
</workbook>
</file>

<file path=xl/calcChain.xml><?xml version="1.0" encoding="utf-8"?>
<calcChain xmlns="http://schemas.openxmlformats.org/spreadsheetml/2006/main">
  <c r="D75" i="1" l="1"/>
  <c r="C22" i="1" l="1"/>
  <c r="D22" i="1" s="1"/>
  <c r="C83" i="1"/>
  <c r="D83" i="1" s="1"/>
  <c r="C108" i="2"/>
  <c r="C54" i="2"/>
  <c r="D54" i="2" s="1"/>
  <c r="C55" i="2"/>
  <c r="D55" i="2" s="1"/>
  <c r="C56" i="2"/>
  <c r="D56" i="2" s="1"/>
  <c r="C53" i="2"/>
  <c r="D53" i="2" s="1"/>
  <c r="C45" i="2"/>
  <c r="D45" i="2" s="1"/>
  <c r="C46" i="2"/>
  <c r="D46" i="2" s="1"/>
  <c r="C47" i="2"/>
  <c r="D47" i="2" s="1"/>
  <c r="C44" i="2"/>
  <c r="D44" i="2" s="1"/>
  <c r="C36" i="2"/>
  <c r="D36" i="2" s="1"/>
  <c r="C37" i="2"/>
  <c r="D37" i="2" s="1"/>
  <c r="C38" i="2"/>
  <c r="D38" i="2" s="1"/>
  <c r="C35" i="2"/>
  <c r="D35" i="2" s="1"/>
  <c r="C26" i="2"/>
  <c r="D26" i="2" s="1"/>
  <c r="C27" i="2"/>
  <c r="D27" i="2" s="1"/>
  <c r="C28" i="2"/>
  <c r="D28" i="2" s="1"/>
  <c r="C29" i="2"/>
  <c r="C30" i="2"/>
  <c r="C31" i="2"/>
  <c r="C32" i="2"/>
  <c r="C25" i="2"/>
  <c r="D25" i="2" s="1"/>
  <c r="C22" i="2"/>
  <c r="C21" i="2"/>
  <c r="C20" i="2"/>
  <c r="C17" i="2"/>
  <c r="D17" i="2" s="1"/>
  <c r="C18" i="2"/>
  <c r="D18" i="2" s="1"/>
  <c r="C19" i="2"/>
  <c r="D19" i="2" s="1"/>
  <c r="C16" i="2"/>
  <c r="D16" i="2" s="1"/>
  <c r="C7" i="2"/>
  <c r="D7" i="2" s="1"/>
  <c r="C8" i="2"/>
  <c r="D8" i="2" s="1"/>
  <c r="C9" i="2"/>
  <c r="D9" i="2" s="1"/>
  <c r="C10" i="2"/>
  <c r="C11" i="2"/>
  <c r="C12" i="2"/>
  <c r="C13" i="2"/>
  <c r="C6" i="2"/>
  <c r="D6" i="2" s="1"/>
  <c r="C51" i="1"/>
  <c r="C53" i="1"/>
  <c r="C52" i="1"/>
  <c r="C48" i="1"/>
  <c r="D48" i="1" s="1"/>
  <c r="C88" i="1"/>
  <c r="D88" i="1" s="1"/>
  <c r="C89" i="1"/>
  <c r="D89" i="1" s="1"/>
  <c r="C80" i="1"/>
  <c r="C79" i="1"/>
  <c r="C78" i="1"/>
  <c r="C109" i="2"/>
  <c r="C107" i="2"/>
  <c r="D107" i="2" s="1"/>
  <c r="C71" i="2"/>
  <c r="D71" i="2" s="1"/>
  <c r="C72" i="2"/>
  <c r="D72" i="2" s="1"/>
  <c r="C73" i="2"/>
  <c r="D73" i="2" s="1"/>
  <c r="C75" i="2"/>
  <c r="C76" i="2"/>
  <c r="C77" i="2"/>
  <c r="C74" i="2"/>
  <c r="C99" i="2"/>
  <c r="D99" i="2" s="1"/>
  <c r="C101" i="2"/>
  <c r="D101" i="2" s="1"/>
  <c r="C102" i="2"/>
  <c r="C103" i="2"/>
  <c r="C104" i="2"/>
  <c r="C105" i="2"/>
  <c r="C100" i="2"/>
  <c r="D100" i="2" s="1"/>
  <c r="C89" i="2"/>
  <c r="D89" i="2" s="1"/>
  <c r="C86" i="2"/>
  <c r="C13" i="1"/>
  <c r="C12" i="1"/>
  <c r="C11" i="1"/>
  <c r="C10" i="1"/>
  <c r="C9" i="1"/>
  <c r="D9" i="1" s="1"/>
  <c r="C6" i="1"/>
  <c r="D6" i="1" s="1"/>
  <c r="C8" i="1"/>
  <c r="D8" i="1" s="1"/>
  <c r="C7" i="1"/>
  <c r="D7" i="1" s="1"/>
  <c r="C37" i="1"/>
  <c r="D37" i="1" s="1"/>
  <c r="C41" i="1"/>
  <c r="C40" i="1"/>
  <c r="C36" i="1"/>
  <c r="D36" i="1" s="1"/>
  <c r="C31" i="1"/>
  <c r="C96" i="2"/>
  <c r="C95" i="2"/>
  <c r="C94" i="2"/>
  <c r="C93" i="2"/>
  <c r="C92" i="2"/>
  <c r="D92" i="2" s="1"/>
  <c r="C91" i="2"/>
  <c r="D91" i="2" s="1"/>
  <c r="C90" i="2"/>
  <c r="D90" i="2" s="1"/>
  <c r="C85" i="2"/>
  <c r="C84" i="2"/>
  <c r="C83" i="2"/>
  <c r="C82" i="2"/>
  <c r="D82" i="2" s="1"/>
  <c r="C81" i="2"/>
  <c r="D81" i="2" s="1"/>
  <c r="C80" i="2"/>
  <c r="D80" i="2" s="1"/>
  <c r="C68" i="2"/>
  <c r="C67" i="2"/>
  <c r="C66" i="2"/>
  <c r="C65" i="2"/>
  <c r="C64" i="2"/>
  <c r="D64" i="2" s="1"/>
  <c r="C63" i="2"/>
  <c r="D63" i="2" s="1"/>
  <c r="C62" i="2"/>
  <c r="D62" i="2" s="1"/>
  <c r="C59" i="2"/>
  <c r="C58" i="2"/>
  <c r="C57" i="2"/>
  <c r="C50" i="2"/>
  <c r="C49" i="2"/>
  <c r="C48" i="2"/>
  <c r="C41" i="2"/>
  <c r="C40" i="2"/>
  <c r="C39" i="2"/>
  <c r="C135" i="1"/>
  <c r="C134" i="1"/>
  <c r="C133" i="1"/>
  <c r="C132" i="1"/>
  <c r="C15" i="1"/>
  <c r="C125" i="1"/>
  <c r="C126" i="1"/>
  <c r="C127" i="1"/>
  <c r="C128" i="1"/>
  <c r="C129" i="1"/>
  <c r="C124" i="1"/>
  <c r="D124" i="1" s="1"/>
  <c r="C111" i="1"/>
  <c r="D111" i="1" s="1"/>
  <c r="C112" i="1"/>
  <c r="D112" i="1" s="1"/>
  <c r="C113" i="1"/>
  <c r="D113" i="1" s="1"/>
  <c r="C114" i="1"/>
  <c r="C115" i="1"/>
  <c r="C116" i="1"/>
  <c r="C117" i="1"/>
  <c r="C118" i="1"/>
  <c r="C119" i="1"/>
  <c r="C120" i="1"/>
  <c r="C121" i="1"/>
  <c r="C110" i="1"/>
  <c r="D110" i="1" s="1"/>
  <c r="C35" i="1"/>
  <c r="D35" i="1" s="1"/>
  <c r="C38" i="1"/>
  <c r="C39" i="1"/>
  <c r="C42" i="1"/>
  <c r="C43" i="1"/>
  <c r="C44" i="1"/>
  <c r="C45" i="1"/>
  <c r="C34" i="1"/>
  <c r="D34" i="1" s="1"/>
  <c r="C19" i="1"/>
  <c r="D19" i="1" s="1"/>
  <c r="C20" i="1"/>
  <c r="D20" i="1" s="1"/>
  <c r="C21" i="1"/>
  <c r="D21" i="1" s="1"/>
  <c r="C23" i="1"/>
  <c r="C24" i="1"/>
  <c r="C25" i="1"/>
  <c r="C26" i="1"/>
  <c r="C27" i="1"/>
  <c r="C28" i="1"/>
  <c r="C29" i="1"/>
  <c r="C30" i="1"/>
  <c r="C18" i="1"/>
  <c r="D18" i="1" s="1"/>
  <c r="C50" i="1"/>
  <c r="D50" i="1" s="1"/>
  <c r="C49" i="1"/>
  <c r="D49" i="1" s="1"/>
  <c r="C98" i="1"/>
  <c r="D98" i="1" s="1"/>
  <c r="C99" i="1"/>
  <c r="D99" i="1" s="1"/>
  <c r="C100" i="1"/>
  <c r="D100" i="1" s="1"/>
  <c r="C101" i="1"/>
  <c r="D101" i="1" s="1"/>
  <c r="C102" i="1"/>
  <c r="D102" i="1" s="1"/>
  <c r="C103" i="1"/>
  <c r="C104" i="1"/>
  <c r="C105" i="1"/>
  <c r="C106" i="1"/>
  <c r="C107" i="1"/>
  <c r="C97" i="1"/>
  <c r="D97" i="1" s="1"/>
  <c r="C84" i="1"/>
  <c r="D84" i="1" s="1"/>
  <c r="C85" i="1"/>
  <c r="D85" i="1" s="1"/>
  <c r="C86" i="1"/>
  <c r="D86" i="1" s="1"/>
  <c r="C87" i="1"/>
  <c r="D87" i="1" s="1"/>
  <c r="C90" i="1"/>
  <c r="C91" i="1"/>
  <c r="C92" i="1"/>
  <c r="C93" i="1"/>
  <c r="C94" i="1"/>
  <c r="C74" i="1"/>
  <c r="D74" i="1" s="1"/>
  <c r="C75" i="1"/>
  <c r="C76" i="1"/>
  <c r="D76" i="1" s="1"/>
  <c r="C77" i="1"/>
  <c r="C73" i="1"/>
  <c r="D73" i="1" s="1"/>
  <c r="C59" i="1"/>
  <c r="D59" i="1" s="1"/>
  <c r="C60" i="1"/>
  <c r="D60" i="1" s="1"/>
  <c r="C61" i="1"/>
  <c r="D61" i="1" s="1"/>
  <c r="C62" i="1"/>
  <c r="C63" i="1"/>
  <c r="C64" i="1"/>
  <c r="C65" i="1"/>
  <c r="C66" i="1"/>
  <c r="C67" i="1"/>
  <c r="C68" i="1"/>
  <c r="C69" i="1"/>
  <c r="C70" i="1"/>
  <c r="C58" i="1"/>
  <c r="D58" i="1" s="1"/>
  <c r="C57" i="1"/>
  <c r="D57" i="1" s="1"/>
  <c r="C56" i="1"/>
  <c r="D56" i="1" s="1"/>
</calcChain>
</file>

<file path=xl/sharedStrings.xml><?xml version="1.0" encoding="utf-8"?>
<sst xmlns="http://schemas.openxmlformats.org/spreadsheetml/2006/main" count="259" uniqueCount="236">
  <si>
    <t>Ваша скидка</t>
  </si>
  <si>
    <t>Цена с ум.</t>
  </si>
  <si>
    <t>Цена без ум</t>
  </si>
  <si>
    <t>Тумба под умывальник Cersania 50 см</t>
  </si>
  <si>
    <t xml:space="preserve">Тумба под умывальник Libra 60 см </t>
  </si>
  <si>
    <t>Тумба под умывальник Акцент 65 см</t>
  </si>
  <si>
    <t>Зеркальный шкаф 50 см</t>
  </si>
  <si>
    <t>Зеркальный шкаф 55 см</t>
  </si>
  <si>
    <t>Зеркальный шкаф 60 см</t>
  </si>
  <si>
    <t>Зеркальный шкаф 65 см</t>
  </si>
  <si>
    <t>Зеркальный шкаф 70 см</t>
  </si>
  <si>
    <t>Пенал 30 см</t>
  </si>
  <si>
    <t>Пенал 40 см</t>
  </si>
  <si>
    <t>Пенал 40 см + корзина</t>
  </si>
  <si>
    <t>Пенал 30 см + корзина</t>
  </si>
  <si>
    <t>Греция</t>
  </si>
  <si>
    <t>Минск</t>
  </si>
  <si>
    <t>Бостон</t>
  </si>
  <si>
    <t>Корсар</t>
  </si>
  <si>
    <t>Донна</t>
  </si>
  <si>
    <t>Фантазия</t>
  </si>
  <si>
    <t>Долорес</t>
  </si>
  <si>
    <t>Крит</t>
  </si>
  <si>
    <t>Тумба Витрина под умывальник Cersania 50 см</t>
  </si>
  <si>
    <t xml:space="preserve">Тумба Витрина под умывальник Libra 60 см </t>
  </si>
  <si>
    <t>Тумба Витрина под умывальник Акцент 65 см</t>
  </si>
  <si>
    <t>Зеркальный шкаф Витрина 50 см</t>
  </si>
  <si>
    <t>Зеркальный шкаф Витрина 55 см</t>
  </si>
  <si>
    <t>Зеркальный шкаф Витрина 60 см</t>
  </si>
  <si>
    <t>Зеркальный шкаф Витрина 65 см</t>
  </si>
  <si>
    <t xml:space="preserve">Тумба Волна под умывальник Libra 60 см </t>
  </si>
  <si>
    <t>Тумба Волна под умывальник Акцент 65 см</t>
  </si>
  <si>
    <t>Тумба Волна под умывальник Лотос 70 см</t>
  </si>
  <si>
    <t>Зеркальный шкаф Волна 50 см</t>
  </si>
  <si>
    <t>Зеркальный шкаф Волна 55 см</t>
  </si>
  <si>
    <t>Зеркальный шкаф Волна 60 см</t>
  </si>
  <si>
    <t>Зеркальный шкаф Волна 65 см</t>
  </si>
  <si>
    <t>Зеркальный шкаф Волна 70 см</t>
  </si>
  <si>
    <t>Тумба Франческа под умывальник Акцент 65 см</t>
  </si>
  <si>
    <t>Зеркальный шкаф Франческа 50 см</t>
  </si>
  <si>
    <t>Зеркальный шкаф Франческа 55 см</t>
  </si>
  <si>
    <t>Зеркальный шкаф Франческа 60 см</t>
  </si>
  <si>
    <t>Зеркальный шкаф Франческа 65 см</t>
  </si>
  <si>
    <t>Зеркальный шкаф Франческа 70 см</t>
  </si>
  <si>
    <t>Зеркальный шкаф Тернополь 60 см</t>
  </si>
  <si>
    <t>Зеркальный шкаф Тернополь 70 см</t>
  </si>
  <si>
    <t>Тумба Август под умывальник Cersania 50 см</t>
  </si>
  <si>
    <t>Тумба Август под умывальник Libra 60 см з ящиком</t>
  </si>
  <si>
    <t>Тумба Август под умывальник Акцент 65 см з ящиком</t>
  </si>
  <si>
    <t>Зеркальный шкаф Август 50 см</t>
  </si>
  <si>
    <t>Зеркальный шкаф Август 55 см</t>
  </si>
  <si>
    <t>Зеркальный шкаф Август 60 см</t>
  </si>
  <si>
    <t>Зеркальный шкаф Август 65 см</t>
  </si>
  <si>
    <t>Тумба Аруша под умывальник Como 50 см</t>
  </si>
  <si>
    <t>Зеркальный шкаф Аруша 50 см</t>
  </si>
  <si>
    <t>Зеркальный шкаф Аруша 60 см</t>
  </si>
  <si>
    <t>Пенал Аруша 30 см</t>
  </si>
  <si>
    <t>Пенал Аруша 30 см + корзина</t>
  </si>
  <si>
    <t>Пенал Аруша 40 см</t>
  </si>
  <si>
    <t>Пенал Аруша 40 см + корзина</t>
  </si>
  <si>
    <t>Тумба Классик под умывальник Libra 60 см з ящиком</t>
  </si>
  <si>
    <t>Тумба Классик под умывальник Акцент 65 см з ящиком</t>
  </si>
  <si>
    <t>Тумба Классик под умывальник Cersania 50 см с ящ. или 4 дверцы</t>
  </si>
  <si>
    <t>Зеркальный шкаф Классик 50 см</t>
  </si>
  <si>
    <t>Зеркальный шкаф Классик 55 см</t>
  </si>
  <si>
    <t>Зеркальный шкаф Классик 60 см</t>
  </si>
  <si>
    <t>Зеркальный шкаф Классик 65 см</t>
  </si>
  <si>
    <t>Пенал Классик 30 см</t>
  </si>
  <si>
    <t>Пенал Классик 30 см + корзина</t>
  </si>
  <si>
    <t>Пенал Классик 40 см</t>
  </si>
  <si>
    <t>Пенал Классик 40 см + корзина</t>
  </si>
  <si>
    <t>Тумба 77 под умывальник Libra 80 см</t>
  </si>
  <si>
    <t>Зеркальный шкаф 77 80 см</t>
  </si>
  <si>
    <t>Пенал 77 30 см</t>
  </si>
  <si>
    <t>Пенал 77 30 см + корзина</t>
  </si>
  <si>
    <t>Пенал 77 40 см</t>
  </si>
  <si>
    <t>Пенал 77 40 см + корзина</t>
  </si>
  <si>
    <t>Тумба универсальная (Ш*В*Г) (20*50*60)</t>
  </si>
  <si>
    <t>Тумба Бостон под умывальник Mikaela 90 см (2 ящ) + доводчики</t>
  </si>
  <si>
    <t>Тумба Бостон под умывальник Lucia 100 см (2 ящ) + доводчики</t>
  </si>
  <si>
    <t>Тумба Киевлянка под умывальник Mikaela 90 см (2 ящ) + доводчики</t>
  </si>
  <si>
    <t>Тумба Киевлянка под умывальник Lucia 100 см (2 ящ) + доводчики</t>
  </si>
  <si>
    <t xml:space="preserve">Зеркало Киевлянка 80 см </t>
  </si>
  <si>
    <t xml:space="preserve">Зеркало Киевлянка 90 см </t>
  </si>
  <si>
    <t xml:space="preserve">Зеркало Киевлянка 100 см </t>
  </si>
  <si>
    <t>Тумба Сумчанка под умывальник Mikaela 90 см (2 ящ) + доводчики</t>
  </si>
  <si>
    <t>Тумба Сумчанка под умывальник Lucia 100 см (2 ящ) + доводчики</t>
  </si>
  <si>
    <t xml:space="preserve">Зеркало Сумчанка 80 см </t>
  </si>
  <si>
    <t xml:space="preserve">Зеркало Сумчанка 90 см </t>
  </si>
  <si>
    <t xml:space="preserve">Зеркало Сумчанка 100 см </t>
  </si>
  <si>
    <t>Тумба Сумчанка под умывальник Libra 80 см (2 ящ) + доводчики</t>
  </si>
  <si>
    <t xml:space="preserve">Зеркало Тернополь 80 см </t>
  </si>
  <si>
    <t xml:space="preserve">Зеркало Тернополь 90 см </t>
  </si>
  <si>
    <t xml:space="preserve">Зеркало Тернополь 100 см </t>
  </si>
  <si>
    <t>Тумба Тернополь под умывальник Mikaela 90 см (1 ящ) + доводчики</t>
  </si>
  <si>
    <t>Тумба Тернополь под умывальник Lucia 100 см (1 ящ) + доводчики</t>
  </si>
  <si>
    <t>Зеркало Токио 80 см</t>
  </si>
  <si>
    <t>Зеркало Токио 90 см</t>
  </si>
  <si>
    <t>Зеркало Токио 100 см</t>
  </si>
  <si>
    <t>Зеркало От Игоря 80 см</t>
  </si>
  <si>
    <t>Зеркало От Игоря 90 см</t>
  </si>
  <si>
    <t>Зеркало От Игоря 100 см</t>
  </si>
  <si>
    <t>Зеркало Аква 80 см</t>
  </si>
  <si>
    <t>Зеркало Аква 90 см</t>
  </si>
  <si>
    <t>Зеркало Аква 100 см</t>
  </si>
  <si>
    <t>Зеркало Аква 120 см</t>
  </si>
  <si>
    <t>Тумба Маранелло под умывальник Jody 80 см + система пуш</t>
  </si>
  <si>
    <t>Тумба Маранелло под умывальник Mikaela 90 см + система пуш</t>
  </si>
  <si>
    <t>Тумба Маранелло под умывальник Lucia 100 см + система пуш</t>
  </si>
  <si>
    <t>Зеркальный шкаф Маранелло 80 см + система пуш</t>
  </si>
  <si>
    <t>Зеркальный шкаф Маранелло 90 см + система пуш</t>
  </si>
  <si>
    <t>Зеркальный шкаф Маранелло 100 см + система пуш</t>
  </si>
  <si>
    <t>Пенал Маранелло 40 см + система пуш</t>
  </si>
  <si>
    <t>Тумба Токио 80 под умывальник чаша Nature + система пуш</t>
  </si>
  <si>
    <t>Тумба Токио 90 под умывальник чаша Nature + система пуш</t>
  </si>
  <si>
    <t>Тумба Токио 100 под умывальник чаша Nature + система пуш</t>
  </si>
  <si>
    <t>Пенал Токио 40 см + система пуш</t>
  </si>
  <si>
    <t>Пенал От Игоря 40 см + система пуш</t>
  </si>
  <si>
    <t>Mikola-M</t>
  </si>
  <si>
    <t>Корпус ДСП, фасад МДФ,3-я покраска +доводчики в тумбе и зеркале (Доступна в разных цветах)</t>
  </si>
  <si>
    <t>Корпус ДСП + лак, фасад МДФ,3-я покраска (Доступна в разных цветах)</t>
  </si>
  <si>
    <t>Корпус ДСП, фасад МДФ,3-я покраска (Доступна в разных цветах)</t>
  </si>
  <si>
    <t>Корпус ДСП, фасад МДФ,3-я покраска + доводчики в тумбе и зеркале (Доступна в разных цветах)</t>
  </si>
  <si>
    <t>Пенал Атлантида 30 см</t>
  </si>
  <si>
    <t>Пенал Атлантид 30 см + корзина</t>
  </si>
  <si>
    <t>Пенал Атлантид 40 см</t>
  </si>
  <si>
    <t>Пенал Атлантид 40 см + корзина</t>
  </si>
  <si>
    <t>Корпус ДСП + лак, фасад МДФ,3-я покраска +доводчики в тумбе и зеркале (Доступна в разных цветах)</t>
  </si>
  <si>
    <t>Корпус МДФ, фасад МДФ,3-я покраска + система пуш (Доступна в разных цветах)</t>
  </si>
  <si>
    <t xml:space="preserve">Тумба Франческа под умывальник Libra 60 см  </t>
  </si>
  <si>
    <t xml:space="preserve">Тумба Франческа под умывальник Cersania 50 см </t>
  </si>
  <si>
    <t>Пенал 40 см (высота 160 см, глубина 30 см)</t>
  </si>
  <si>
    <t>Тумба От Игоря 80 под умывальник чаша Mona 42*42 + система пуш</t>
  </si>
  <si>
    <t>Тумба От Игоря 90 под умывальник чаша Mona 42*42 + система пуш</t>
  </si>
  <si>
    <t>Тумба От Игоря 100 под умывальник чаша Mona 42*42 + система пуш</t>
  </si>
  <si>
    <t>Предл. розн.</t>
  </si>
  <si>
    <t>Пенал 60 см</t>
  </si>
  <si>
    <t>Зеркало Washer 120 см</t>
  </si>
  <si>
    <t>Зеркальный шкаф Аруша 70 см</t>
  </si>
  <si>
    <t>Зеркальный шкаф Аруша 80 см</t>
  </si>
  <si>
    <t>Зеркало Washer 120 см ( 2 шкафчика)</t>
  </si>
  <si>
    <t xml:space="preserve">Тумба под стиральную машинку Washer 120 см + умывальник Pat </t>
  </si>
  <si>
    <t>Тумба Классик2 под умывальник Mikaela 90 см (2 ящ) + доводчики</t>
  </si>
  <si>
    <t>Зеркальный шкаф Breez 50 см</t>
  </si>
  <si>
    <t>Зеркальный шкаф Breez 60 см</t>
  </si>
  <si>
    <t>Зеркальный шкафBreez 70 см</t>
  </si>
  <si>
    <t>Зеркальный шкаф Breez 80 см</t>
  </si>
  <si>
    <t>Зеркало Иллюзия 80 см</t>
  </si>
  <si>
    <t>Зеркало Иллюзия 90 см</t>
  </si>
  <si>
    <t>Зеркало Иллюзия 100 см</t>
  </si>
  <si>
    <t>Пенал Иллюзия 40 см + доводчики</t>
  </si>
  <si>
    <t>Тумба Иллюзия 80 см под умывальник Jody 80 см + доводчики</t>
  </si>
  <si>
    <t>Тумба Иллюзия 90 см под умывальник Mikaela 90 см + доводчики</t>
  </si>
  <si>
    <t>Тумба Иллюзия 100 см под умывальник Lucia 100 см + доводчики</t>
  </si>
  <si>
    <t>Тумба Breez под умывальник Como 50 см</t>
  </si>
  <si>
    <t>Тумба Аква 80 см под умывальник чаша Palermo + система пуш</t>
  </si>
  <si>
    <t>Тумба Аква 90 см под умывальник чаша Palermo + система пуш</t>
  </si>
  <si>
    <t>Тумба Аква 100 см под умывальник чаша Palermo + система пуш</t>
  </si>
  <si>
    <t>Тумба Аква 120 см под умывальник чаша Palermo + система пуш</t>
  </si>
  <si>
    <t>Тумба Тернополь под умывальник Como 50 см</t>
  </si>
  <si>
    <t>Зеркальный шкаф Тернополь 50 см</t>
  </si>
  <si>
    <t>Тумба Классик2 под умывальник Jody 80 см (2 ящ) + доводчики</t>
  </si>
  <si>
    <t>Тумба Классик2 под умывальник Lucia 100 см (2 ящ) + доводчики</t>
  </si>
  <si>
    <t xml:space="preserve">Зеркальный шкаф Классик2 NEW 80 см </t>
  </si>
  <si>
    <t xml:space="preserve">Зеркальный шкаф Классик2 NEW 90 см </t>
  </si>
  <si>
    <t xml:space="preserve">Зеркальный шкаф Классик2 NEW 100 см </t>
  </si>
  <si>
    <t>Тумба Бостон под умывальник Jody 80 см (2 ящ) + доводчики</t>
  </si>
  <si>
    <t xml:space="preserve">Зеркальный шкаф Бостон NEW 80 см </t>
  </si>
  <si>
    <t xml:space="preserve">Зеркальный шкаф Бостон NEW 90 см </t>
  </si>
  <si>
    <t xml:space="preserve">Зеркальный шкаф Бостон NEW 100 см </t>
  </si>
  <si>
    <t>Тумба Киевлянка под умывальник Jody 80 см (2 ящ) + доводчики</t>
  </si>
  <si>
    <t>Тумба Сумчанка под умывальник Jody 80 см (2 ящ) + доводчики</t>
  </si>
  <si>
    <t>Тумба Тернополь под умывальник Jody 80 см (1 ящ) + доводчики</t>
  </si>
  <si>
    <t xml:space="preserve"> (Мебельный ряд)</t>
  </si>
  <si>
    <r>
      <t xml:space="preserve">Более детальную информацию Вы можете уточнить у менеджеров, написав на почту: </t>
    </r>
    <r>
      <rPr>
        <i/>
        <sz val="11"/>
        <rFont val="Calibri"/>
        <family val="2"/>
        <charset val="204"/>
      </rPr>
      <t>info@mikola-m.com.ua, mikola-m2017@mail.ru</t>
    </r>
    <r>
      <rPr>
        <i/>
        <sz val="11"/>
        <color indexed="62"/>
        <rFont val="Calibri"/>
        <family val="2"/>
        <charset val="204"/>
      </rPr>
      <t xml:space="preserve"> или позвонить по номерам: </t>
    </r>
    <r>
      <rPr>
        <i/>
        <sz val="11"/>
        <rFont val="Calibri"/>
        <family val="2"/>
        <charset val="204"/>
      </rPr>
      <t>+380675425709, +380675422818</t>
    </r>
  </si>
  <si>
    <t xml:space="preserve">                   Серия    Бостон,   Греция,   Долорес,   Донна,   Корсар,   Крит,   Минск,   Фантазия</t>
  </si>
  <si>
    <t xml:space="preserve">               Серия   Тернополь,   Вышиванка</t>
  </si>
  <si>
    <t xml:space="preserve">                 Серия   Аруша</t>
  </si>
  <si>
    <t xml:space="preserve">                 Серия   Универсальная</t>
  </si>
  <si>
    <t xml:space="preserve">               Серия   Универсальная</t>
  </si>
  <si>
    <t xml:space="preserve">                  Серия   Breez</t>
  </si>
  <si>
    <t xml:space="preserve">                 Серия   Витрина</t>
  </si>
  <si>
    <t xml:space="preserve">                 Серия   Волна</t>
  </si>
  <si>
    <t xml:space="preserve">                 Серия   77</t>
  </si>
  <si>
    <t xml:space="preserve">                 Пенал   Атлантида</t>
  </si>
  <si>
    <t xml:space="preserve">                 Серия   Греция</t>
  </si>
  <si>
    <t xml:space="preserve">                 Серия   Бостон</t>
  </si>
  <si>
    <t xml:space="preserve">                 Серия   Киевлянка</t>
  </si>
  <si>
    <t xml:space="preserve">                 Серия   Сумчанка</t>
  </si>
  <si>
    <t xml:space="preserve">                 Серия   Тернополь</t>
  </si>
  <si>
    <t xml:space="preserve">                 Серия   Маранелло</t>
  </si>
  <si>
    <t xml:space="preserve">                 Серия   Токио</t>
  </si>
  <si>
    <t xml:space="preserve">                 Серия   От Игоря</t>
  </si>
  <si>
    <t xml:space="preserve">                 Серия   Иллюзия с неоновой подсветкой</t>
  </si>
  <si>
    <t xml:space="preserve">                 Серия   Washer</t>
  </si>
  <si>
    <r>
      <t xml:space="preserve">             </t>
    </r>
    <r>
      <rPr>
        <b/>
        <i/>
        <sz val="14"/>
        <color indexed="9"/>
        <rFont val="Century Schoolbook"/>
        <family val="1"/>
        <charset val="204"/>
      </rPr>
      <t>Серия   Аква</t>
    </r>
  </si>
  <si>
    <t>Тумба Киевлянка под умывальник Como\City 80 см (2 ящ) + доводчики</t>
  </si>
  <si>
    <t>Тумба Breez под умывальник Como\City 60 см</t>
  </si>
  <si>
    <t>Тумба Breez под умывальник Como\City 70 см</t>
  </si>
  <si>
    <t>Тумба Breez под умывальник Como\City 80 см + доводчики</t>
  </si>
  <si>
    <t>Тумба Аруша под умывальник Como\City 60 см</t>
  </si>
  <si>
    <t>Тумба Аруша под умывальник Como\City 70 см</t>
  </si>
  <si>
    <t>Тумба Аруша под умывальник Como\City 80 см</t>
  </si>
  <si>
    <t>Тумба Тернополь под умывальник Como\City 60 см</t>
  </si>
  <si>
    <t>Тумба Тернополь под умывальник Como\City 70 см</t>
  </si>
  <si>
    <t>Тумба под умывальник Como\City 60 см (2 ящ)</t>
  </si>
  <si>
    <t>Тумба под умывальник Como\City 70 см (2 ящ)</t>
  </si>
  <si>
    <t>Тумба Франческа под умывальник Como\City 60 см (2 ящ)</t>
  </si>
  <si>
    <t>Тумба Франческа под умывальник Como\City 70 см (2 ящ)</t>
  </si>
  <si>
    <t>Тумба Тернополь под умывальник Como\City 80 см (1 ящ) + доводчики</t>
  </si>
  <si>
    <t>Тумба Бостон под умывальник Como\City 80 см (2 ящ) + доводчики</t>
  </si>
  <si>
    <t>Тумба Классик2 под умывальник Como\City 80 см (2 ящ) + доводчики</t>
  </si>
  <si>
    <t xml:space="preserve">                </t>
  </si>
  <si>
    <t xml:space="preserve">                 </t>
  </si>
  <si>
    <t xml:space="preserve">                 Серия   Сумчанка ,   Франческа, Милана, Анжелика, Blue sky</t>
  </si>
  <si>
    <t xml:space="preserve">                 Серия   Классик2, Lines</t>
  </si>
  <si>
    <t>Тумба Август  под умывальник Solos 56 см</t>
  </si>
  <si>
    <t>Тумба под умывальник Solos 56 см</t>
  </si>
  <si>
    <t>Тумба Витрина под умывальник Solos 56 см</t>
  </si>
  <si>
    <t>Тумба Волна под умывальник Solos 56 см</t>
  </si>
  <si>
    <t>Тумба Франческа под умывальник Solos 56 см</t>
  </si>
  <si>
    <t>Тумба Классик под умывальник Solos 56 см с ящ. или 4 дверцы</t>
  </si>
  <si>
    <t>Тумба Волна под умывальник Cersania 50 см</t>
  </si>
  <si>
    <t>Тумба Август под умывальник Como\City 70 см</t>
  </si>
  <si>
    <t xml:space="preserve">                 Серия   Классик, Арктика</t>
  </si>
  <si>
    <r>
      <rPr>
        <b/>
        <sz val="11"/>
        <color theme="1"/>
        <rFont val="Calibri"/>
        <family val="2"/>
        <charset val="204"/>
        <scheme val="minor"/>
      </rPr>
      <t>Тумба Греция</t>
    </r>
    <r>
      <rPr>
        <sz val="11"/>
        <color theme="1"/>
        <rFont val="Calibri"/>
        <family val="2"/>
        <charset val="204"/>
        <scheme val="minor"/>
      </rPr>
      <t xml:space="preserve"> под умывальник Como\City 80 см (2 ящ) + доводчики</t>
    </r>
  </si>
  <si>
    <r>
      <rPr>
        <b/>
        <sz val="11"/>
        <color theme="1"/>
        <rFont val="Calibri"/>
        <family val="2"/>
        <charset val="204"/>
        <scheme val="minor"/>
      </rPr>
      <t>Тумба Греция</t>
    </r>
    <r>
      <rPr>
        <sz val="11"/>
        <color theme="1"/>
        <rFont val="Calibri"/>
        <family val="2"/>
        <charset val="204"/>
        <scheme val="minor"/>
      </rPr>
      <t xml:space="preserve"> под умывальник Jody 80 см (2 ящ) + доводчики</t>
    </r>
  </si>
  <si>
    <r>
      <rPr>
        <b/>
        <sz val="11"/>
        <color theme="1"/>
        <rFont val="Calibri"/>
        <family val="2"/>
        <charset val="204"/>
        <scheme val="minor"/>
      </rPr>
      <t>Тумба Греция</t>
    </r>
    <r>
      <rPr>
        <sz val="11"/>
        <color theme="1"/>
        <rFont val="Calibri"/>
        <family val="2"/>
        <charset val="204"/>
        <scheme val="minor"/>
      </rPr>
      <t xml:space="preserve"> под умывальник Mikaela 90 см (2 ящ) + доводчики</t>
    </r>
  </si>
  <si>
    <r>
      <rPr>
        <b/>
        <sz val="11"/>
        <color theme="1"/>
        <rFont val="Calibri"/>
        <family val="2"/>
        <charset val="204"/>
        <scheme val="minor"/>
      </rPr>
      <t>Тумба Греция</t>
    </r>
    <r>
      <rPr>
        <sz val="11"/>
        <color theme="1"/>
        <rFont val="Calibri"/>
        <family val="2"/>
        <charset val="204"/>
        <scheme val="minor"/>
      </rPr>
      <t xml:space="preserve"> под умывальник Lucia 100 см (2 ящ) + доводчики</t>
    </r>
  </si>
  <si>
    <r>
      <rPr>
        <b/>
        <sz val="11"/>
        <color theme="1"/>
        <rFont val="Calibri"/>
        <family val="2"/>
        <charset val="204"/>
        <scheme val="minor"/>
      </rPr>
      <t>Зеркальный шкаф Греция</t>
    </r>
    <r>
      <rPr>
        <sz val="11"/>
        <color theme="1"/>
        <rFont val="Calibri"/>
        <family val="2"/>
        <charset val="204"/>
        <scheme val="minor"/>
      </rPr>
      <t xml:space="preserve"> 80 см 2 шк.</t>
    </r>
  </si>
  <si>
    <r>
      <rPr>
        <b/>
        <sz val="11"/>
        <color theme="1"/>
        <rFont val="Calibri"/>
        <family val="2"/>
        <charset val="204"/>
        <scheme val="minor"/>
      </rPr>
      <t>Зеркальный шкаф Греция</t>
    </r>
    <r>
      <rPr>
        <sz val="11"/>
        <color theme="1"/>
        <rFont val="Calibri"/>
        <family val="2"/>
        <charset val="204"/>
        <scheme val="minor"/>
      </rPr>
      <t xml:space="preserve"> 90 см 2 шк.</t>
    </r>
  </si>
  <si>
    <r>
      <rPr>
        <b/>
        <sz val="11"/>
        <color theme="1"/>
        <rFont val="Calibri"/>
        <family val="2"/>
        <charset val="204"/>
        <scheme val="minor"/>
      </rPr>
      <t>Зеркальный шкаф Греция</t>
    </r>
    <r>
      <rPr>
        <sz val="11"/>
        <color theme="1"/>
        <rFont val="Calibri"/>
        <family val="2"/>
        <charset val="204"/>
        <scheme val="minor"/>
      </rPr>
      <t xml:space="preserve"> 100 см 2 шк.</t>
    </r>
  </si>
  <si>
    <r>
      <rPr>
        <b/>
        <sz val="11"/>
        <color theme="1"/>
        <rFont val="Calibri"/>
        <family val="2"/>
        <charset val="204"/>
        <scheme val="minor"/>
      </rPr>
      <t xml:space="preserve">Пенал </t>
    </r>
    <r>
      <rPr>
        <sz val="11"/>
        <color theme="1"/>
        <rFont val="Calibri"/>
        <family val="2"/>
        <charset val="204"/>
        <scheme val="minor"/>
      </rPr>
      <t>40 см (высота 160 см, глубина 30 см)</t>
    </r>
  </si>
  <si>
    <t>Стоимость</t>
  </si>
  <si>
    <t>Цена с умывальн.</t>
  </si>
  <si>
    <t>Цена без умывальн.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</si>
</sst>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i/>
      <sz val="11"/>
      <color indexed="8"/>
      <name val="Calibri"/>
      <family val="2"/>
      <charset val="204"/>
    </font>
    <font>
      <i/>
      <sz val="9"/>
      <color indexed="8"/>
      <name val="Calibri"/>
      <family val="2"/>
      <charset val="204"/>
    </font>
    <font>
      <i/>
      <sz val="11"/>
      <color indexed="62"/>
      <name val="Calibri"/>
      <family val="2"/>
      <charset val="204"/>
    </font>
    <font>
      <i/>
      <sz val="11"/>
      <name val="Calibri"/>
      <family val="2"/>
      <charset val="204"/>
    </font>
    <font>
      <b/>
      <i/>
      <sz val="14"/>
      <color indexed="9"/>
      <name val="Century Schoolbook"/>
      <family val="1"/>
      <charset val="204"/>
    </font>
    <font>
      <i/>
      <sz val="11"/>
      <color indexed="62"/>
      <name val="Calibri"/>
      <family val="2"/>
      <charset val="204"/>
    </font>
    <font>
      <sz val="14"/>
      <color indexed="9"/>
      <name val="Bernard MT Condensed"/>
      <family val="1"/>
    </font>
    <font>
      <b/>
      <sz val="18"/>
      <color indexed="62"/>
      <name val="Arial Narrow"/>
      <family val="2"/>
      <charset val="204"/>
    </font>
    <font>
      <sz val="11"/>
      <name val="Calibri"/>
      <family val="2"/>
      <charset val="204"/>
    </font>
    <font>
      <i/>
      <sz val="9"/>
      <color indexed="30"/>
      <name val="Calibri"/>
      <family val="2"/>
      <charset val="204"/>
    </font>
    <font>
      <sz val="14"/>
      <color indexed="8"/>
      <name val="Bernard MT Condensed"/>
      <family val="1"/>
    </font>
    <font>
      <b/>
      <i/>
      <sz val="14"/>
      <color indexed="9"/>
      <name val="Calibri"/>
      <family val="2"/>
      <charset val="204"/>
    </font>
    <font>
      <b/>
      <i/>
      <sz val="14"/>
      <color indexed="9"/>
      <name val="Century Schoolbook"/>
      <family val="1"/>
      <charset val="204"/>
    </font>
    <font>
      <b/>
      <sz val="36"/>
      <color indexed="8"/>
      <name val="Majestic"/>
      <family val="4"/>
      <charset val="204"/>
    </font>
    <font>
      <u/>
      <sz val="11"/>
      <color theme="10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9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17" fillId="0" borderId="0" applyNumberFormat="0" applyFill="0" applyBorder="0" applyAlignment="0" applyProtection="0">
      <alignment vertical="top"/>
      <protection locked="0"/>
    </xf>
  </cellStyleXfs>
  <cellXfs count="142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1" xfId="0" applyFill="1" applyBorder="1"/>
    <xf numFmtId="0" fontId="0" fillId="0" borderId="0" xfId="0" applyBorder="1"/>
    <xf numFmtId="0" fontId="0" fillId="0" borderId="3" xfId="0" applyBorder="1"/>
    <xf numFmtId="0" fontId="0" fillId="0" borderId="4" xfId="0" applyFill="1" applyBorder="1"/>
    <xf numFmtId="0" fontId="0" fillId="0" borderId="2" xfId="0" applyFill="1" applyBorder="1"/>
    <xf numFmtId="0" fontId="0" fillId="0" borderId="3" xfId="0" applyFill="1" applyBorder="1"/>
    <xf numFmtId="0" fontId="0" fillId="0" borderId="5" xfId="0" applyFill="1" applyBorder="1"/>
    <xf numFmtId="0" fontId="0" fillId="0" borderId="6" xfId="0" applyFill="1" applyBorder="1"/>
    <xf numFmtId="1" fontId="0" fillId="0" borderId="0" xfId="0" applyNumberFormat="1"/>
    <xf numFmtId="0" fontId="17" fillId="0" borderId="0" xfId="2" applyAlignment="1" applyProtection="1"/>
    <xf numFmtId="0" fontId="0" fillId="2" borderId="0" xfId="0" applyFill="1" applyBorder="1"/>
    <xf numFmtId="0" fontId="0" fillId="2" borderId="6" xfId="0" applyFill="1" applyBorder="1"/>
    <xf numFmtId="0" fontId="0" fillId="2" borderId="7" xfId="0" applyFill="1" applyBorder="1"/>
    <xf numFmtId="0" fontId="0" fillId="2" borderId="8" xfId="0" applyFill="1" applyBorder="1"/>
    <xf numFmtId="0" fontId="0" fillId="2" borderId="9" xfId="0" applyFill="1" applyBorder="1"/>
    <xf numFmtId="0" fontId="0" fillId="2" borderId="10" xfId="0" applyFill="1" applyBorder="1"/>
    <xf numFmtId="0" fontId="0" fillId="2" borderId="3" xfId="0" applyFill="1" applyBorder="1"/>
    <xf numFmtId="0" fontId="0" fillId="2" borderId="11" xfId="0" applyFill="1" applyBorder="1"/>
    <xf numFmtId="0" fontId="0" fillId="2" borderId="12" xfId="0" applyFill="1" applyBorder="1"/>
    <xf numFmtId="0" fontId="0" fillId="0" borderId="1" xfId="0" applyFill="1" applyBorder="1" applyAlignment="1">
      <alignment vertical="center"/>
    </xf>
    <xf numFmtId="0" fontId="0" fillId="0" borderId="1" xfId="0" applyBorder="1" applyAlignment="1">
      <alignment vertical="center"/>
    </xf>
    <xf numFmtId="0" fontId="1" fillId="0" borderId="13" xfId="1" applyFont="1" applyFill="1" applyBorder="1"/>
    <xf numFmtId="0" fontId="1" fillId="0" borderId="14" xfId="1" applyFont="1" applyFill="1" applyBorder="1"/>
    <xf numFmtId="0" fontId="3" fillId="3" borderId="15" xfId="0" applyFont="1" applyFill="1" applyBorder="1" applyAlignment="1"/>
    <xf numFmtId="0" fontId="0" fillId="4" borderId="16" xfId="0" applyFill="1" applyBorder="1"/>
    <xf numFmtId="0" fontId="3" fillId="3" borderId="17" xfId="0" applyFont="1" applyFill="1" applyBorder="1" applyAlignment="1"/>
    <xf numFmtId="0" fontId="2" fillId="4" borderId="18" xfId="0" applyFont="1" applyFill="1" applyBorder="1" applyAlignment="1">
      <alignment horizontal="center" vertical="center"/>
    </xf>
    <xf numFmtId="0" fontId="0" fillId="4" borderId="19" xfId="0" applyFill="1" applyBorder="1" applyAlignment="1">
      <alignment horizontal="center" vertical="center" wrapText="1"/>
    </xf>
    <xf numFmtId="1" fontId="0" fillId="4" borderId="19" xfId="0" applyNumberFormat="1" applyFill="1" applyBorder="1" applyAlignment="1">
      <alignment horizontal="center" vertical="center"/>
    </xf>
    <xf numFmtId="1" fontId="0" fillId="5" borderId="1" xfId="0" applyNumberFormat="1" applyFill="1" applyBorder="1"/>
    <xf numFmtId="1" fontId="0" fillId="5" borderId="2" xfId="0" applyNumberFormat="1" applyFill="1" applyBorder="1"/>
    <xf numFmtId="0" fontId="0" fillId="5" borderId="1" xfId="0" applyFill="1" applyBorder="1"/>
    <xf numFmtId="1" fontId="0" fillId="5" borderId="5" xfId="0" applyNumberFormat="1" applyFill="1" applyBorder="1"/>
    <xf numFmtId="1" fontId="0" fillId="5" borderId="1" xfId="0" applyNumberFormat="1" applyFill="1" applyBorder="1" applyAlignment="1">
      <alignment vertical="center"/>
    </xf>
    <xf numFmtId="0" fontId="0" fillId="5" borderId="1" xfId="0" applyFill="1" applyBorder="1" applyAlignment="1">
      <alignment vertical="center"/>
    </xf>
    <xf numFmtId="1" fontId="0" fillId="5" borderId="15" xfId="0" applyNumberFormat="1" applyFill="1" applyBorder="1"/>
    <xf numFmtId="1" fontId="0" fillId="5" borderId="4" xfId="0" applyNumberFormat="1" applyFill="1" applyBorder="1"/>
    <xf numFmtId="0" fontId="0" fillId="5" borderId="4" xfId="0" applyFill="1" applyBorder="1"/>
    <xf numFmtId="0" fontId="4" fillId="5" borderId="20" xfId="0" applyFont="1" applyFill="1" applyBorder="1" applyAlignment="1">
      <alignment horizontal="right"/>
    </xf>
    <xf numFmtId="1" fontId="0" fillId="5" borderId="15" xfId="0" applyNumberFormat="1" applyFill="1" applyBorder="1" applyAlignment="1">
      <alignment vertical="center"/>
    </xf>
    <xf numFmtId="0" fontId="0" fillId="5" borderId="5" xfId="0" applyFill="1" applyBorder="1"/>
    <xf numFmtId="1" fontId="11" fillId="5" borderId="1" xfId="0" applyNumberFormat="1" applyFont="1" applyFill="1" applyBorder="1"/>
    <xf numFmtId="1" fontId="0" fillId="5" borderId="1" xfId="0" applyNumberFormat="1" applyFont="1" applyFill="1" applyBorder="1" applyAlignment="1">
      <alignment horizontal="right"/>
    </xf>
    <xf numFmtId="1" fontId="0" fillId="5" borderId="4" xfId="0" applyNumberFormat="1" applyFont="1" applyFill="1" applyBorder="1" applyAlignment="1">
      <alignment horizontal="right"/>
    </xf>
    <xf numFmtId="0" fontId="0" fillId="5" borderId="1" xfId="0" applyFont="1" applyFill="1" applyBorder="1" applyAlignment="1">
      <alignment horizontal="right"/>
    </xf>
    <xf numFmtId="0" fontId="0" fillId="5" borderId="20" xfId="0" applyFont="1" applyFill="1" applyBorder="1" applyAlignment="1">
      <alignment horizontal="right"/>
    </xf>
    <xf numFmtId="0" fontId="0" fillId="6" borderId="16" xfId="0" applyFill="1" applyBorder="1"/>
    <xf numFmtId="0" fontId="0" fillId="0" borderId="22" xfId="0" applyFill="1" applyBorder="1"/>
    <xf numFmtId="0" fontId="0" fillId="0" borderId="23" xfId="0" applyFill="1" applyBorder="1"/>
    <xf numFmtId="0" fontId="0" fillId="0" borderId="22" xfId="0" applyBorder="1"/>
    <xf numFmtId="0" fontId="0" fillId="0" borderId="24" xfId="0" applyFill="1" applyBorder="1" applyAlignment="1">
      <alignment horizontal="center" vertical="center"/>
    </xf>
    <xf numFmtId="0" fontId="17" fillId="0" borderId="25" xfId="2" applyBorder="1" applyAlignment="1" applyProtection="1">
      <alignment horizontal="center"/>
    </xf>
    <xf numFmtId="1" fontId="0" fillId="5" borderId="4" xfId="0" applyNumberFormat="1" applyFill="1" applyBorder="1" applyAlignment="1">
      <alignment vertical="center"/>
    </xf>
    <xf numFmtId="0" fontId="0" fillId="5" borderId="4" xfId="0" applyFill="1" applyBorder="1" applyAlignment="1">
      <alignment vertical="center"/>
    </xf>
    <xf numFmtId="0" fontId="0" fillId="2" borderId="6" xfId="0" applyFill="1" applyBorder="1" applyAlignment="1"/>
    <xf numFmtId="0" fontId="0" fillId="2" borderId="7" xfId="0" applyFill="1" applyBorder="1" applyAlignment="1"/>
    <xf numFmtId="0" fontId="0" fillId="2" borderId="8" xfId="0" applyFill="1" applyBorder="1" applyAlignment="1"/>
    <xf numFmtId="0" fontId="0" fillId="2" borderId="5" xfId="0" applyFill="1" applyBorder="1"/>
    <xf numFmtId="0" fontId="0" fillId="2" borderId="26" xfId="0" applyFill="1" applyBorder="1"/>
    <xf numFmtId="0" fontId="0" fillId="2" borderId="2" xfId="0" applyFill="1" applyBorder="1"/>
    <xf numFmtId="0" fontId="0" fillId="2" borderId="27" xfId="0" applyFill="1" applyBorder="1"/>
    <xf numFmtId="0" fontId="0" fillId="2" borderId="28" xfId="0" applyFill="1" applyBorder="1"/>
    <xf numFmtId="0" fontId="0" fillId="2" borderId="29" xfId="0" applyFill="1" applyBorder="1"/>
    <xf numFmtId="0" fontId="0" fillId="2" borderId="30" xfId="0" applyFill="1" applyBorder="1"/>
    <xf numFmtId="0" fontId="0" fillId="2" borderId="31" xfId="0" applyFill="1" applyBorder="1"/>
    <xf numFmtId="1" fontId="0" fillId="5" borderId="3" xfId="0" applyNumberFormat="1" applyFill="1" applyBorder="1"/>
    <xf numFmtId="0" fontId="0" fillId="5" borderId="3" xfId="0" applyFill="1" applyBorder="1"/>
    <xf numFmtId="1" fontId="0" fillId="5" borderId="6" xfId="0" applyNumberFormat="1" applyFill="1" applyBorder="1"/>
    <xf numFmtId="0" fontId="0" fillId="5" borderId="6" xfId="0" applyFill="1" applyBorder="1"/>
    <xf numFmtId="0" fontId="0" fillId="0" borderId="22" xfId="0" applyFill="1" applyBorder="1" applyAlignment="1">
      <alignment vertical="center"/>
    </xf>
    <xf numFmtId="0" fontId="0" fillId="0" borderId="32" xfId="0" applyFill="1" applyBorder="1" applyAlignment="1">
      <alignment vertical="center"/>
    </xf>
    <xf numFmtId="1" fontId="0" fillId="5" borderId="33" xfId="0" applyNumberFormat="1" applyFill="1" applyBorder="1" applyAlignment="1">
      <alignment vertical="center"/>
    </xf>
    <xf numFmtId="0" fontId="0" fillId="5" borderId="34" xfId="0" applyFill="1" applyBorder="1" applyAlignment="1">
      <alignment vertical="center"/>
    </xf>
    <xf numFmtId="0" fontId="0" fillId="5" borderId="4" xfId="0" applyFont="1" applyFill="1" applyBorder="1" applyAlignment="1">
      <alignment horizontal="right"/>
    </xf>
    <xf numFmtId="0" fontId="16" fillId="4" borderId="21" xfId="0" applyFont="1" applyFill="1" applyBorder="1" applyAlignment="1">
      <alignment horizontal="center" vertical="center" wrapText="1"/>
    </xf>
    <xf numFmtId="0" fontId="12" fillId="0" borderId="20" xfId="0" applyFont="1" applyFill="1" applyBorder="1" applyAlignment="1">
      <alignment horizontal="center"/>
    </xf>
    <xf numFmtId="0" fontId="0" fillId="0" borderId="0" xfId="0"/>
    <xf numFmtId="1" fontId="12" fillId="0" borderId="20" xfId="0" applyNumberFormat="1" applyFont="1" applyFill="1" applyBorder="1" applyAlignment="1">
      <alignment horizontal="center"/>
    </xf>
    <xf numFmtId="0" fontId="19" fillId="4" borderId="21" xfId="0" applyFont="1" applyFill="1" applyBorder="1" applyAlignment="1">
      <alignment horizontal="center" vertical="center" wrapText="1"/>
    </xf>
    <xf numFmtId="1" fontId="0" fillId="4" borderId="19" xfId="0" applyNumberFormat="1" applyFill="1" applyBorder="1" applyAlignment="1">
      <alignment horizontal="center" vertical="center" wrapText="1"/>
    </xf>
    <xf numFmtId="0" fontId="10" fillId="4" borderId="16" xfId="0" applyFont="1" applyFill="1" applyBorder="1" applyAlignment="1">
      <alignment horizontal="center" vertical="center" wrapText="1"/>
    </xf>
    <xf numFmtId="9" fontId="9" fillId="3" borderId="4" xfId="0" applyNumberFormat="1" applyFont="1" applyFill="1" applyBorder="1" applyAlignment="1">
      <alignment horizontal="center"/>
    </xf>
    <xf numFmtId="9" fontId="9" fillId="3" borderId="15" xfId="0" applyNumberFormat="1" applyFont="1" applyFill="1" applyBorder="1" applyAlignment="1">
      <alignment horizontal="center"/>
    </xf>
    <xf numFmtId="0" fontId="8" fillId="4" borderId="39" xfId="0" applyFont="1" applyFill="1" applyBorder="1" applyAlignment="1">
      <alignment horizontal="center" vertical="center" wrapText="1"/>
    </xf>
    <xf numFmtId="0" fontId="8" fillId="4" borderId="37" xfId="0" applyFont="1" applyFill="1" applyBorder="1" applyAlignment="1">
      <alignment horizontal="center" vertical="center" wrapText="1"/>
    </xf>
    <xf numFmtId="0" fontId="8" fillId="4" borderId="9" xfId="0" applyFont="1" applyFill="1" applyBorder="1" applyAlignment="1">
      <alignment horizontal="center" vertical="center" wrapText="1"/>
    </xf>
    <xf numFmtId="0" fontId="8" fillId="4" borderId="0" xfId="0" applyFont="1" applyFill="1" applyBorder="1" applyAlignment="1">
      <alignment horizontal="center" vertical="center" wrapText="1"/>
    </xf>
    <xf numFmtId="0" fontId="8" fillId="4" borderId="29" xfId="0" applyFont="1" applyFill="1" applyBorder="1" applyAlignment="1">
      <alignment horizontal="center" vertical="center" wrapText="1"/>
    </xf>
    <xf numFmtId="0" fontId="8" fillId="4" borderId="28" xfId="0" applyFont="1" applyFill="1" applyBorder="1" applyAlignment="1">
      <alignment horizontal="center" vertical="center" wrapText="1"/>
    </xf>
    <xf numFmtId="0" fontId="0" fillId="4" borderId="37" xfId="0" applyFill="1" applyBorder="1" applyAlignment="1">
      <alignment horizontal="center"/>
    </xf>
    <xf numFmtId="0" fontId="0" fillId="4" borderId="40" xfId="0" applyFill="1" applyBorder="1" applyAlignment="1">
      <alignment horizontal="center"/>
    </xf>
    <xf numFmtId="0" fontId="0" fillId="4" borderId="0" xfId="0" applyFill="1" applyBorder="1" applyAlignment="1">
      <alignment horizontal="center"/>
    </xf>
    <xf numFmtId="0" fontId="0" fillId="4" borderId="27" xfId="0" applyFill="1" applyBorder="1" applyAlignment="1">
      <alignment horizontal="center"/>
    </xf>
    <xf numFmtId="0" fontId="0" fillId="4" borderId="28" xfId="0" applyFill="1" applyBorder="1" applyAlignment="1">
      <alignment horizontal="center"/>
    </xf>
    <xf numFmtId="0" fontId="0" fillId="4" borderId="31" xfId="0" applyFill="1" applyBorder="1" applyAlignment="1">
      <alignment horizontal="center"/>
    </xf>
    <xf numFmtId="0" fontId="15" fillId="3" borderId="35" xfId="0" applyFont="1" applyFill="1" applyBorder="1" applyAlignment="1">
      <alignment horizontal="left"/>
    </xf>
    <xf numFmtId="0" fontId="15" fillId="3" borderId="36" xfId="0" applyFont="1" applyFill="1" applyBorder="1" applyAlignment="1">
      <alignment horizontal="left"/>
    </xf>
    <xf numFmtId="0" fontId="15" fillId="3" borderId="37" xfId="0" applyFont="1" applyFill="1" applyBorder="1" applyAlignment="1">
      <alignment horizontal="left"/>
    </xf>
    <xf numFmtId="0" fontId="15" fillId="3" borderId="38" xfId="0" applyFont="1" applyFill="1" applyBorder="1" applyAlignment="1">
      <alignment horizontal="left"/>
    </xf>
    <xf numFmtId="0" fontId="12" fillId="0" borderId="3" xfId="0" applyFont="1" applyFill="1" applyBorder="1" applyAlignment="1">
      <alignment horizontal="center"/>
    </xf>
    <xf numFmtId="0" fontId="12" fillId="0" borderId="11" xfId="0" applyFont="1" applyFill="1" applyBorder="1" applyAlignment="1">
      <alignment horizontal="center"/>
    </xf>
    <xf numFmtId="0" fontId="12" fillId="0" borderId="4" xfId="0" applyFont="1" applyFill="1" applyBorder="1" applyAlignment="1">
      <alignment horizontal="center"/>
    </xf>
    <xf numFmtId="0" fontId="12" fillId="0" borderId="20" xfId="0" applyFont="1" applyFill="1" applyBorder="1" applyAlignment="1">
      <alignment horizontal="center"/>
    </xf>
    <xf numFmtId="0" fontId="15" fillId="3" borderId="0" xfId="0" applyFont="1" applyFill="1" applyBorder="1" applyAlignment="1">
      <alignment horizontal="left"/>
    </xf>
    <xf numFmtId="0" fontId="15" fillId="3" borderId="10" xfId="0" applyFont="1" applyFill="1" applyBorder="1" applyAlignment="1">
      <alignment horizontal="left"/>
    </xf>
    <xf numFmtId="0" fontId="15" fillId="3" borderId="11" xfId="0" applyFont="1" applyFill="1" applyBorder="1" applyAlignment="1">
      <alignment horizontal="left"/>
    </xf>
    <xf numFmtId="0" fontId="15" fillId="3" borderId="12" xfId="0" applyFont="1" applyFill="1" applyBorder="1" applyAlignment="1">
      <alignment horizontal="left"/>
    </xf>
    <xf numFmtId="0" fontId="7" fillId="3" borderId="35" xfId="0" applyFont="1" applyFill="1" applyBorder="1" applyAlignment="1">
      <alignment horizontal="left"/>
    </xf>
    <xf numFmtId="0" fontId="0" fillId="2" borderId="6" xfId="0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10" xfId="0" applyFill="1" applyBorder="1" applyAlignment="1">
      <alignment horizontal="center"/>
    </xf>
    <xf numFmtId="0" fontId="0" fillId="0" borderId="6" xfId="0" applyBorder="1"/>
    <xf numFmtId="0" fontId="0" fillId="0" borderId="7" xfId="0" applyBorder="1"/>
    <xf numFmtId="0" fontId="0" fillId="0" borderId="9" xfId="0" applyBorder="1"/>
    <xf numFmtId="0" fontId="0" fillId="0" borderId="0" xfId="0" applyBorder="1"/>
    <xf numFmtId="0" fontId="0" fillId="0" borderId="0" xfId="0"/>
    <xf numFmtId="0" fontId="15" fillId="3" borderId="41" xfId="0" applyFont="1" applyFill="1" applyBorder="1" applyAlignment="1">
      <alignment horizontal="left"/>
    </xf>
    <xf numFmtId="0" fontId="15" fillId="3" borderId="40" xfId="0" applyFont="1" applyFill="1" applyBorder="1" applyAlignment="1">
      <alignment horizontal="left"/>
    </xf>
    <xf numFmtId="0" fontId="3" fillId="3" borderId="17" xfId="0" applyFont="1" applyFill="1" applyBorder="1" applyAlignment="1">
      <alignment horizontal="center" vertical="center"/>
    </xf>
    <xf numFmtId="0" fontId="3" fillId="3" borderId="15" xfId="0" applyFont="1" applyFill="1" applyBorder="1" applyAlignment="1">
      <alignment horizontal="center" vertical="center"/>
    </xf>
    <xf numFmtId="0" fontId="16" fillId="4" borderId="39" xfId="0" applyFont="1" applyFill="1" applyBorder="1" applyAlignment="1">
      <alignment horizontal="center" vertical="center"/>
    </xf>
    <xf numFmtId="0" fontId="16" fillId="4" borderId="37" xfId="0" applyFont="1" applyFill="1" applyBorder="1" applyAlignment="1">
      <alignment horizontal="center" vertical="center"/>
    </xf>
    <xf numFmtId="0" fontId="16" fillId="4" borderId="9" xfId="0" applyFont="1" applyFill="1" applyBorder="1" applyAlignment="1">
      <alignment horizontal="center" vertical="center"/>
    </xf>
    <xf numFmtId="0" fontId="16" fillId="4" borderId="0" xfId="0" applyFont="1" applyFill="1" applyBorder="1" applyAlignment="1">
      <alignment horizontal="center" vertical="center"/>
    </xf>
    <xf numFmtId="0" fontId="16" fillId="4" borderId="29" xfId="0" applyFont="1" applyFill="1" applyBorder="1" applyAlignment="1">
      <alignment horizontal="center" vertical="center"/>
    </xf>
    <xf numFmtId="0" fontId="16" fillId="4" borderId="28" xfId="0" applyFont="1" applyFill="1" applyBorder="1" applyAlignment="1">
      <alignment horizontal="center" vertical="center"/>
    </xf>
    <xf numFmtId="9" fontId="13" fillId="3" borderId="4" xfId="0" applyNumberFormat="1" applyFont="1" applyFill="1" applyBorder="1" applyAlignment="1">
      <alignment horizontal="center" vertical="center"/>
    </xf>
    <xf numFmtId="9" fontId="13" fillId="3" borderId="15" xfId="0" applyNumberFormat="1" applyFont="1" applyFill="1" applyBorder="1" applyAlignment="1">
      <alignment horizontal="center" vertical="center"/>
    </xf>
    <xf numFmtId="0" fontId="7" fillId="3" borderId="41" xfId="0" applyFont="1" applyFill="1" applyBorder="1" applyAlignment="1">
      <alignment horizontal="left"/>
    </xf>
    <xf numFmtId="0" fontId="15" fillId="3" borderId="43" xfId="0" applyFont="1" applyFill="1" applyBorder="1" applyAlignment="1">
      <alignment horizontal="left"/>
    </xf>
    <xf numFmtId="0" fontId="15" fillId="3" borderId="42" xfId="0" applyFont="1" applyFill="1" applyBorder="1" applyAlignment="1">
      <alignment horizontal="left"/>
    </xf>
    <xf numFmtId="0" fontId="12" fillId="0" borderId="17" xfId="0" applyFont="1" applyFill="1" applyBorder="1" applyAlignment="1">
      <alignment horizontal="center"/>
    </xf>
    <xf numFmtId="0" fontId="12" fillId="0" borderId="15" xfId="0" applyFont="1" applyFill="1" applyBorder="1" applyAlignment="1">
      <alignment horizontal="center"/>
    </xf>
    <xf numFmtId="0" fontId="14" fillId="3" borderId="41" xfId="0" applyFont="1" applyFill="1" applyBorder="1" applyAlignment="1">
      <alignment horizontal="left"/>
    </xf>
    <xf numFmtId="0" fontId="14" fillId="3" borderId="36" xfId="0" applyFont="1" applyFill="1" applyBorder="1" applyAlignment="1">
      <alignment horizontal="left"/>
    </xf>
    <xf numFmtId="0" fontId="14" fillId="3" borderId="42" xfId="0" applyFont="1" applyFill="1" applyBorder="1" applyAlignment="1">
      <alignment horizontal="left"/>
    </xf>
  </cellXfs>
  <cellStyles count="3">
    <cellStyle name="Excel Built-in Normal" xfId="1"/>
    <cellStyle name="Гиперссылка" xfId="2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6.jpeg"/><Relationship Id="rId13" Type="http://schemas.openxmlformats.org/officeDocument/2006/relationships/image" Target="../media/image61.jpeg"/><Relationship Id="rId3" Type="http://schemas.openxmlformats.org/officeDocument/2006/relationships/image" Target="../media/image51.jpeg"/><Relationship Id="rId7" Type="http://schemas.openxmlformats.org/officeDocument/2006/relationships/image" Target="../media/image55.jpeg"/><Relationship Id="rId12" Type="http://schemas.openxmlformats.org/officeDocument/2006/relationships/image" Target="../media/image60.jpeg"/><Relationship Id="rId2" Type="http://schemas.openxmlformats.org/officeDocument/2006/relationships/image" Target="../media/image50.jpeg"/><Relationship Id="rId1" Type="http://schemas.openxmlformats.org/officeDocument/2006/relationships/image" Target="../media/image49.jpeg"/><Relationship Id="rId6" Type="http://schemas.openxmlformats.org/officeDocument/2006/relationships/image" Target="../media/image54.jpeg"/><Relationship Id="rId11" Type="http://schemas.openxmlformats.org/officeDocument/2006/relationships/image" Target="../media/image59.jpeg"/><Relationship Id="rId5" Type="http://schemas.openxmlformats.org/officeDocument/2006/relationships/image" Target="../media/image53.jpeg"/><Relationship Id="rId10" Type="http://schemas.openxmlformats.org/officeDocument/2006/relationships/image" Target="../media/image58.jpeg"/><Relationship Id="rId4" Type="http://schemas.openxmlformats.org/officeDocument/2006/relationships/image" Target="../media/image52.jpeg"/><Relationship Id="rId9" Type="http://schemas.openxmlformats.org/officeDocument/2006/relationships/image" Target="../media/image5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0</xdr:rowOff>
    </xdr:from>
    <xdr:to>
      <xdr:col>2</xdr:col>
      <xdr:colOff>0</xdr:colOff>
      <xdr:row>0</xdr:row>
      <xdr:rowOff>571500</xdr:rowOff>
    </xdr:to>
    <xdr:pic>
      <xdr:nvPicPr>
        <xdr:cNvPr id="9435" name="Рисунок 1" descr="Логотип.jpg">
          <a:extLst>
            <a:ext uri="{FF2B5EF4-FFF2-40B4-BE49-F238E27FC236}">
              <a16:creationId xmlns="" xmlns:a16="http://schemas.microsoft.com/office/drawing/2014/main" id="{1D07EDD8-D228-4011-844F-95BA7A106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7620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55</xdr:row>
      <xdr:rowOff>114300</xdr:rowOff>
    </xdr:from>
    <xdr:to>
      <xdr:col>5</xdr:col>
      <xdr:colOff>323850</xdr:colOff>
      <xdr:row>61</xdr:row>
      <xdr:rowOff>38100</xdr:rowOff>
    </xdr:to>
    <xdr:pic>
      <xdr:nvPicPr>
        <xdr:cNvPr id="9436" name="Рисунок 2" descr="Греция тумба.jpg">
          <a:extLst>
            <a:ext uri="{FF2B5EF4-FFF2-40B4-BE49-F238E27FC236}">
              <a16:creationId xmlns="" xmlns:a16="http://schemas.microsoft.com/office/drawing/2014/main" id="{5F06C4E0-A882-49B0-8CF9-74E410B3A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0" y="12982575"/>
          <a:ext cx="85725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428625</xdr:colOff>
      <xdr:row>55</xdr:row>
      <xdr:rowOff>104775</xdr:rowOff>
    </xdr:from>
    <xdr:to>
      <xdr:col>6</xdr:col>
      <xdr:colOff>552450</xdr:colOff>
      <xdr:row>60</xdr:row>
      <xdr:rowOff>152400</xdr:rowOff>
    </xdr:to>
    <xdr:pic>
      <xdr:nvPicPr>
        <xdr:cNvPr id="9437" name="Рисунок 3" descr="Греция зеркало.jpg">
          <a:extLst>
            <a:ext uri="{FF2B5EF4-FFF2-40B4-BE49-F238E27FC236}">
              <a16:creationId xmlns="" xmlns:a16="http://schemas.microsoft.com/office/drawing/2014/main" id="{6EE55070-7EE5-414D-84FA-3C2A13BD6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12973050"/>
          <a:ext cx="73342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</xdr:colOff>
      <xdr:row>63</xdr:row>
      <xdr:rowOff>104775</xdr:rowOff>
    </xdr:from>
    <xdr:to>
      <xdr:col>5</xdr:col>
      <xdr:colOff>352425</xdr:colOff>
      <xdr:row>69</xdr:row>
      <xdr:rowOff>28575</xdr:rowOff>
    </xdr:to>
    <xdr:pic>
      <xdr:nvPicPr>
        <xdr:cNvPr id="9438" name="Рисунок 4" descr="Минск тумба.jpg">
          <a:extLst>
            <a:ext uri="{FF2B5EF4-FFF2-40B4-BE49-F238E27FC236}">
              <a16:creationId xmlns="" xmlns:a16="http://schemas.microsoft.com/office/drawing/2014/main" id="{EA0AADB7-007C-43B6-A9B8-07C4678C5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5" y="14497050"/>
          <a:ext cx="89535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352425</xdr:colOff>
      <xdr:row>63</xdr:row>
      <xdr:rowOff>123825</xdr:rowOff>
    </xdr:from>
    <xdr:to>
      <xdr:col>6</xdr:col>
      <xdr:colOff>552450</xdr:colOff>
      <xdr:row>69</xdr:row>
      <xdr:rowOff>9525</xdr:rowOff>
    </xdr:to>
    <xdr:pic>
      <xdr:nvPicPr>
        <xdr:cNvPr id="9439" name="Рисунок 5" descr="Минск зеркало левое.jpg">
          <a:extLst>
            <a:ext uri="{FF2B5EF4-FFF2-40B4-BE49-F238E27FC236}">
              <a16:creationId xmlns="" xmlns:a16="http://schemas.microsoft.com/office/drawing/2014/main" id="{246604A3-3076-4E6E-9E82-0D8C77291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5175" y="14516100"/>
          <a:ext cx="809625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47625</xdr:colOff>
      <xdr:row>55</xdr:row>
      <xdr:rowOff>57150</xdr:rowOff>
    </xdr:from>
    <xdr:to>
      <xdr:col>11</xdr:col>
      <xdr:colOff>352425</xdr:colOff>
      <xdr:row>61</xdr:row>
      <xdr:rowOff>85725</xdr:rowOff>
    </xdr:to>
    <xdr:pic>
      <xdr:nvPicPr>
        <xdr:cNvPr id="9440" name="Рисунок 8" descr="Тумба Донна.jpg">
          <a:extLst>
            <a:ext uri="{FF2B5EF4-FFF2-40B4-BE49-F238E27FC236}">
              <a16:creationId xmlns="" xmlns:a16="http://schemas.microsoft.com/office/drawing/2014/main" id="{E4F648A2-C8B8-4151-93A0-9BC62B072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77" r="11539"/>
        <a:stretch>
          <a:fillRect/>
        </a:stretch>
      </xdr:blipFill>
      <xdr:spPr bwMode="auto">
        <a:xfrm>
          <a:off x="9858375" y="12925425"/>
          <a:ext cx="91440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400050</xdr:colOff>
      <xdr:row>55</xdr:row>
      <xdr:rowOff>19050</xdr:rowOff>
    </xdr:from>
    <xdr:to>
      <xdr:col>12</xdr:col>
      <xdr:colOff>561975</xdr:colOff>
      <xdr:row>61</xdr:row>
      <xdr:rowOff>0</xdr:rowOff>
    </xdr:to>
    <xdr:pic>
      <xdr:nvPicPr>
        <xdr:cNvPr id="9441" name="Рисунок 9" descr="Зеркало Донна левое.jpg">
          <a:extLst>
            <a:ext uri="{FF2B5EF4-FFF2-40B4-BE49-F238E27FC236}">
              <a16:creationId xmlns="" xmlns:a16="http://schemas.microsoft.com/office/drawing/2014/main" id="{9520E6C6-AF0C-44AC-AE48-9FB6EA9EC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0400" y="12887325"/>
          <a:ext cx="7715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19050</xdr:colOff>
      <xdr:row>63</xdr:row>
      <xdr:rowOff>76200</xdr:rowOff>
    </xdr:from>
    <xdr:to>
      <xdr:col>11</xdr:col>
      <xdr:colOff>285750</xdr:colOff>
      <xdr:row>69</xdr:row>
      <xdr:rowOff>9525</xdr:rowOff>
    </xdr:to>
    <xdr:pic>
      <xdr:nvPicPr>
        <xdr:cNvPr id="9442" name="Рисунок 10" descr="Фантазия тумба.jpg">
          <a:extLst>
            <a:ext uri="{FF2B5EF4-FFF2-40B4-BE49-F238E27FC236}">
              <a16:creationId xmlns="" xmlns:a16="http://schemas.microsoft.com/office/drawing/2014/main" id="{07F4D2D4-10F7-4D22-8AAD-277E08DFC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9800" y="14468475"/>
          <a:ext cx="8763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333375</xdr:colOff>
      <xdr:row>63</xdr:row>
      <xdr:rowOff>9525</xdr:rowOff>
    </xdr:from>
    <xdr:to>
      <xdr:col>12</xdr:col>
      <xdr:colOff>552450</xdr:colOff>
      <xdr:row>69</xdr:row>
      <xdr:rowOff>0</xdr:rowOff>
    </xdr:to>
    <xdr:pic>
      <xdr:nvPicPr>
        <xdr:cNvPr id="9443" name="Рисунок 11" descr="Фантазия зеркало.jpg">
          <a:extLst>
            <a:ext uri="{FF2B5EF4-FFF2-40B4-BE49-F238E27FC236}">
              <a16:creationId xmlns="" xmlns:a16="http://schemas.microsoft.com/office/drawing/2014/main" id="{5445734A-50BB-4EA9-A040-E54C08BFD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53725" y="14401800"/>
          <a:ext cx="82867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47625</xdr:colOff>
      <xdr:row>56</xdr:row>
      <xdr:rowOff>28575</xdr:rowOff>
    </xdr:from>
    <xdr:to>
      <xdr:col>14</xdr:col>
      <xdr:colOff>409575</xdr:colOff>
      <xdr:row>61</xdr:row>
      <xdr:rowOff>133350</xdr:rowOff>
    </xdr:to>
    <xdr:pic>
      <xdr:nvPicPr>
        <xdr:cNvPr id="9444" name="Рисунок 12" descr="корсар тумба-500x500.jpg">
          <a:extLst>
            <a:ext uri="{FF2B5EF4-FFF2-40B4-BE49-F238E27FC236}">
              <a16:creationId xmlns="" xmlns:a16="http://schemas.microsoft.com/office/drawing/2014/main" id="{F758263B-25B4-48A5-B882-2F874E404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87175" y="13087350"/>
          <a:ext cx="97155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342900</xdr:colOff>
      <xdr:row>56</xdr:row>
      <xdr:rowOff>47625</xdr:rowOff>
    </xdr:from>
    <xdr:to>
      <xdr:col>16</xdr:col>
      <xdr:colOff>0</xdr:colOff>
      <xdr:row>61</xdr:row>
      <xdr:rowOff>114300</xdr:rowOff>
    </xdr:to>
    <xdr:pic>
      <xdr:nvPicPr>
        <xdr:cNvPr id="9445" name="Рисунок 13" descr="корсар зеркало-500x500.jpg">
          <a:extLst>
            <a:ext uri="{FF2B5EF4-FFF2-40B4-BE49-F238E27FC236}">
              <a16:creationId xmlns="" xmlns:a16="http://schemas.microsoft.com/office/drawing/2014/main" id="{AE1A57D8-A76D-4DE0-8DC1-C30DF2C4D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2050" y="13106400"/>
          <a:ext cx="8763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400050</xdr:colOff>
      <xdr:row>55</xdr:row>
      <xdr:rowOff>9525</xdr:rowOff>
    </xdr:from>
    <xdr:to>
      <xdr:col>9</xdr:col>
      <xdr:colOff>171450</xdr:colOff>
      <xdr:row>61</xdr:row>
      <xdr:rowOff>152400</xdr:rowOff>
    </xdr:to>
    <xdr:pic>
      <xdr:nvPicPr>
        <xdr:cNvPr id="9446" name="Рисунок 14" descr="бовстон белый.jpg">
          <a:extLst>
            <a:ext uri="{FF2B5EF4-FFF2-40B4-BE49-F238E27FC236}">
              <a16:creationId xmlns="" xmlns:a16="http://schemas.microsoft.com/office/drawing/2014/main" id="{F8EE2A37-81F4-469D-B4DA-2E59C6AE6E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12877800"/>
          <a:ext cx="990600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9525</xdr:colOff>
      <xdr:row>62</xdr:row>
      <xdr:rowOff>28575</xdr:rowOff>
    </xdr:from>
    <xdr:to>
      <xdr:col>9</xdr:col>
      <xdr:colOff>409575</xdr:colOff>
      <xdr:row>69</xdr:row>
      <xdr:rowOff>123825</xdr:rowOff>
    </xdr:to>
    <xdr:pic>
      <xdr:nvPicPr>
        <xdr:cNvPr id="9447" name="Рисунок 15" descr="долорес белый.jpg">
          <a:extLst>
            <a:ext uri="{FF2B5EF4-FFF2-40B4-BE49-F238E27FC236}">
              <a16:creationId xmlns="" xmlns:a16="http://schemas.microsoft.com/office/drawing/2014/main" id="{4495CAE2-1FA6-4E78-B692-F384F936E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01075" y="14230350"/>
          <a:ext cx="1009650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19050</xdr:colOff>
      <xdr:row>63</xdr:row>
      <xdr:rowOff>85725</xdr:rowOff>
    </xdr:from>
    <xdr:to>
      <xdr:col>14</xdr:col>
      <xdr:colOff>295275</xdr:colOff>
      <xdr:row>69</xdr:row>
      <xdr:rowOff>38100</xdr:rowOff>
    </xdr:to>
    <xdr:pic>
      <xdr:nvPicPr>
        <xdr:cNvPr id="9448" name="Рисунок 16" descr="Крит тумба с ящиком.jpg">
          <a:extLst>
            <a:ext uri="{FF2B5EF4-FFF2-40B4-BE49-F238E27FC236}">
              <a16:creationId xmlns="" xmlns:a16="http://schemas.microsoft.com/office/drawing/2014/main" id="{4611C227-39F0-4583-BF5D-39FB2F836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58600" y="14478000"/>
          <a:ext cx="88582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314325</xdr:colOff>
      <xdr:row>63</xdr:row>
      <xdr:rowOff>85725</xdr:rowOff>
    </xdr:from>
    <xdr:to>
      <xdr:col>15</xdr:col>
      <xdr:colOff>495300</xdr:colOff>
      <xdr:row>69</xdr:row>
      <xdr:rowOff>28575</xdr:rowOff>
    </xdr:to>
    <xdr:pic>
      <xdr:nvPicPr>
        <xdr:cNvPr id="9449" name="Рисунок 17" descr="Крит зеркало.jpg">
          <a:extLst>
            <a:ext uri="{FF2B5EF4-FFF2-40B4-BE49-F238E27FC236}">
              <a16:creationId xmlns="" xmlns:a16="http://schemas.microsoft.com/office/drawing/2014/main" id="{5B4C9293-C476-476E-B543-E7241ADD5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63475" y="14478000"/>
          <a:ext cx="79057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200025</xdr:colOff>
      <xdr:row>71</xdr:row>
      <xdr:rowOff>114300</xdr:rowOff>
    </xdr:from>
    <xdr:to>
      <xdr:col>6</xdr:col>
      <xdr:colOff>200025</xdr:colOff>
      <xdr:row>79</xdr:row>
      <xdr:rowOff>76200</xdr:rowOff>
    </xdr:to>
    <xdr:pic>
      <xdr:nvPicPr>
        <xdr:cNvPr id="9450" name="Рисунок 25" descr="Витрина тумба.jpg">
          <a:extLst>
            <a:ext uri="{FF2B5EF4-FFF2-40B4-BE49-F238E27FC236}">
              <a16:creationId xmlns="" xmlns:a16="http://schemas.microsoft.com/office/drawing/2014/main" id="{3F54E82B-DAF3-4CFA-9C4B-9C8174B90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3175" y="16087725"/>
          <a:ext cx="1219200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342900</xdr:colOff>
      <xdr:row>71</xdr:row>
      <xdr:rowOff>171450</xdr:rowOff>
    </xdr:from>
    <xdr:to>
      <xdr:col>9</xdr:col>
      <xdr:colOff>247650</xdr:colOff>
      <xdr:row>79</xdr:row>
      <xdr:rowOff>28575</xdr:rowOff>
    </xdr:to>
    <xdr:pic>
      <xdr:nvPicPr>
        <xdr:cNvPr id="9451" name="Рисунок 26" descr="Витрина зеркало.jpg">
          <a:extLst>
            <a:ext uri="{FF2B5EF4-FFF2-40B4-BE49-F238E27FC236}">
              <a16:creationId xmlns="" xmlns:a16="http://schemas.microsoft.com/office/drawing/2014/main" id="{73599BD9-88B2-44DB-8A64-5016EF190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24850" y="16144875"/>
          <a:ext cx="112395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219075</xdr:colOff>
      <xdr:row>83</xdr:row>
      <xdr:rowOff>66675</xdr:rowOff>
    </xdr:from>
    <xdr:to>
      <xdr:col>6</xdr:col>
      <xdr:colOff>352425</xdr:colOff>
      <xdr:row>92</xdr:row>
      <xdr:rowOff>57150</xdr:rowOff>
    </xdr:to>
    <xdr:pic>
      <xdr:nvPicPr>
        <xdr:cNvPr id="9452" name="Рисунок 27" descr="Волна тумба белая.jpg">
          <a:extLst>
            <a:ext uri="{FF2B5EF4-FFF2-40B4-BE49-F238E27FC236}">
              <a16:creationId xmlns="" xmlns:a16="http://schemas.microsoft.com/office/drawing/2014/main" id="{83E26E22-D211-4806-A2B6-E91E294AB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5" y="18383250"/>
          <a:ext cx="1352550" cy="170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238125</xdr:colOff>
      <xdr:row>83</xdr:row>
      <xdr:rowOff>47625</xdr:rowOff>
    </xdr:from>
    <xdr:to>
      <xdr:col>9</xdr:col>
      <xdr:colOff>247650</xdr:colOff>
      <xdr:row>92</xdr:row>
      <xdr:rowOff>66675</xdr:rowOff>
    </xdr:to>
    <xdr:pic>
      <xdr:nvPicPr>
        <xdr:cNvPr id="9453" name="Рисунок 28" descr="Волна зеркало белое.jpg">
          <a:extLst>
            <a:ext uri="{FF2B5EF4-FFF2-40B4-BE49-F238E27FC236}">
              <a16:creationId xmlns="" xmlns:a16="http://schemas.microsoft.com/office/drawing/2014/main" id="{32722591-628A-41C5-96BC-31FA39E42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0075" y="18364200"/>
          <a:ext cx="1228725" cy="173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133350</xdr:colOff>
      <xdr:row>96</xdr:row>
      <xdr:rowOff>57150</xdr:rowOff>
    </xdr:from>
    <xdr:to>
      <xdr:col>11</xdr:col>
      <xdr:colOff>276225</xdr:colOff>
      <xdr:row>105</xdr:row>
      <xdr:rowOff>66675</xdr:rowOff>
    </xdr:to>
    <xdr:pic>
      <xdr:nvPicPr>
        <xdr:cNvPr id="9454" name="Рисунок 29" descr="тумба франческа .jpg">
          <a:extLst>
            <a:ext uri="{FF2B5EF4-FFF2-40B4-BE49-F238E27FC236}">
              <a16:creationId xmlns="" xmlns:a16="http://schemas.microsoft.com/office/drawing/2014/main" id="{B1F34538-ABF7-491E-8114-3FFDCE67D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0" y="20907375"/>
          <a:ext cx="136207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400050</xdr:colOff>
      <xdr:row>96</xdr:row>
      <xdr:rowOff>95250</xdr:rowOff>
    </xdr:from>
    <xdr:to>
      <xdr:col>13</xdr:col>
      <xdr:colOff>428625</xdr:colOff>
      <xdr:row>105</xdr:row>
      <xdr:rowOff>38100</xdr:rowOff>
    </xdr:to>
    <xdr:pic>
      <xdr:nvPicPr>
        <xdr:cNvPr id="9455" name="Рисунок 30" descr="зеркало франческа .jpg">
          <a:extLst>
            <a:ext uri="{FF2B5EF4-FFF2-40B4-BE49-F238E27FC236}">
              <a16:creationId xmlns="" xmlns:a16="http://schemas.microsoft.com/office/drawing/2014/main" id="{9D9E0DBF-2047-41FC-849E-3A357B857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0400" y="20945475"/>
          <a:ext cx="1247775" cy="1657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85725</xdr:colOff>
      <xdr:row>95</xdr:row>
      <xdr:rowOff>123825</xdr:rowOff>
    </xdr:from>
    <xdr:to>
      <xdr:col>15</xdr:col>
      <xdr:colOff>571500</xdr:colOff>
      <xdr:row>106</xdr:row>
      <xdr:rowOff>142875</xdr:rowOff>
    </xdr:to>
    <xdr:pic>
      <xdr:nvPicPr>
        <xdr:cNvPr id="9456" name="Рисунок 37" descr="4820099536350.jpg">
          <a:extLst>
            <a:ext uri="{FF2B5EF4-FFF2-40B4-BE49-F238E27FC236}">
              <a16:creationId xmlns="" xmlns:a16="http://schemas.microsoft.com/office/drawing/2014/main" id="{D3CB4331-A35F-4407-9005-1A2BE7465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255" t="6496" r="2380"/>
        <a:stretch>
          <a:fillRect/>
        </a:stretch>
      </xdr:blipFill>
      <xdr:spPr bwMode="auto">
        <a:xfrm>
          <a:off x="12334875" y="20783550"/>
          <a:ext cx="1095375" cy="2114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</xdr:colOff>
      <xdr:row>25</xdr:row>
      <xdr:rowOff>57150</xdr:rowOff>
    </xdr:from>
    <xdr:to>
      <xdr:col>7</xdr:col>
      <xdr:colOff>542925</xdr:colOff>
      <xdr:row>30</xdr:row>
      <xdr:rowOff>171450</xdr:rowOff>
    </xdr:to>
    <xdr:pic>
      <xdr:nvPicPr>
        <xdr:cNvPr id="9457" name="Рисунок 40" descr="tumba-avgust-mikola-m.jpg">
          <a:extLst>
            <a:ext uri="{FF2B5EF4-FFF2-40B4-BE49-F238E27FC236}">
              <a16:creationId xmlns="" xmlns:a16="http://schemas.microsoft.com/office/drawing/2014/main" id="{8964CA21-23BB-4EAB-8849-550A76EC7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84" t="22141" r="17857" b="22203"/>
        <a:stretch>
          <a:fillRect/>
        </a:stretch>
      </xdr:blipFill>
      <xdr:spPr bwMode="auto">
        <a:xfrm>
          <a:off x="7381875" y="6572250"/>
          <a:ext cx="11430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25</xdr:row>
      <xdr:rowOff>19050</xdr:rowOff>
    </xdr:from>
    <xdr:to>
      <xdr:col>5</xdr:col>
      <xdr:colOff>523875</xdr:colOff>
      <xdr:row>30</xdr:row>
      <xdr:rowOff>171450</xdr:rowOff>
    </xdr:to>
    <xdr:pic>
      <xdr:nvPicPr>
        <xdr:cNvPr id="9458" name="Рисунок 42" descr="zerkalo-avgust-mikola-m.jpg">
          <a:extLst>
            <a:ext uri="{FF2B5EF4-FFF2-40B4-BE49-F238E27FC236}">
              <a16:creationId xmlns="" xmlns:a16="http://schemas.microsoft.com/office/drawing/2014/main" id="{DE674205-3605-4AD8-9C88-DC8DBF7BF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55" t="15959" r="23720" b="12151"/>
        <a:stretch>
          <a:fillRect/>
        </a:stretch>
      </xdr:blipFill>
      <xdr:spPr bwMode="auto">
        <a:xfrm>
          <a:off x="6324600" y="6534150"/>
          <a:ext cx="96202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219075</xdr:colOff>
      <xdr:row>122</xdr:row>
      <xdr:rowOff>76200</xdr:rowOff>
    </xdr:from>
    <xdr:to>
      <xdr:col>6</xdr:col>
      <xdr:colOff>419100</xdr:colOff>
      <xdr:row>128</xdr:row>
      <xdr:rowOff>47625</xdr:rowOff>
    </xdr:to>
    <xdr:pic>
      <xdr:nvPicPr>
        <xdr:cNvPr id="9459" name="Рисунок 55" descr="тумба 771.jpg">
          <a:extLst>
            <a:ext uri="{FF2B5EF4-FFF2-40B4-BE49-F238E27FC236}">
              <a16:creationId xmlns="" xmlns:a16="http://schemas.microsoft.com/office/drawing/2014/main" id="{81C690EB-7040-47EE-841F-B9631259F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19" t="5092" r="5421" b="5347"/>
        <a:stretch>
          <a:fillRect/>
        </a:stretch>
      </xdr:blipFill>
      <xdr:spPr bwMode="auto">
        <a:xfrm>
          <a:off x="6372225" y="25993725"/>
          <a:ext cx="1419225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200025</xdr:colOff>
      <xdr:row>122</xdr:row>
      <xdr:rowOff>123825</xdr:rowOff>
    </xdr:from>
    <xdr:to>
      <xdr:col>9</xdr:col>
      <xdr:colOff>361950</xdr:colOff>
      <xdr:row>128</xdr:row>
      <xdr:rowOff>85725</xdr:rowOff>
    </xdr:to>
    <xdr:pic>
      <xdr:nvPicPr>
        <xdr:cNvPr id="9460" name="Рисунок 56" descr="зеркало 77.jpg">
          <a:extLst>
            <a:ext uri="{FF2B5EF4-FFF2-40B4-BE49-F238E27FC236}">
              <a16:creationId xmlns="" xmlns:a16="http://schemas.microsoft.com/office/drawing/2014/main" id="{1E03E660-6C14-47A7-9FCA-455B777F1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24" b="5511"/>
        <a:stretch>
          <a:fillRect/>
        </a:stretch>
      </xdr:blipFill>
      <xdr:spPr bwMode="auto">
        <a:xfrm>
          <a:off x="8181975" y="26041350"/>
          <a:ext cx="13811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352425</xdr:colOff>
      <xdr:row>122</xdr:row>
      <xdr:rowOff>66675</xdr:rowOff>
    </xdr:from>
    <xdr:to>
      <xdr:col>11</xdr:col>
      <xdr:colOff>219075</xdr:colOff>
      <xdr:row>128</xdr:row>
      <xdr:rowOff>76200</xdr:rowOff>
    </xdr:to>
    <xdr:pic>
      <xdr:nvPicPr>
        <xdr:cNvPr id="9461" name="Рисунок 57" descr="пенал 77.jpg">
          <a:extLst>
            <a:ext uri="{FF2B5EF4-FFF2-40B4-BE49-F238E27FC236}">
              <a16:creationId xmlns="" xmlns:a16="http://schemas.microsoft.com/office/drawing/2014/main" id="{0C470453-60C4-440D-930D-07CB102F5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71"/>
        <a:stretch>
          <a:fillRect/>
        </a:stretch>
      </xdr:blipFill>
      <xdr:spPr bwMode="auto">
        <a:xfrm>
          <a:off x="10163175" y="25984200"/>
          <a:ext cx="47625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16</xdr:row>
      <xdr:rowOff>47625</xdr:rowOff>
    </xdr:from>
    <xdr:to>
      <xdr:col>7</xdr:col>
      <xdr:colOff>495300</xdr:colOff>
      <xdr:row>23</xdr:row>
      <xdr:rowOff>171450</xdr:rowOff>
    </xdr:to>
    <xdr:pic>
      <xdr:nvPicPr>
        <xdr:cNvPr id="9462" name="Рисунок 64" descr="Август 1.jpg">
          <a:extLst>
            <a:ext uri="{FF2B5EF4-FFF2-40B4-BE49-F238E27FC236}">
              <a16:creationId xmlns="" xmlns:a16="http://schemas.microsoft.com/office/drawing/2014/main" id="{0DE91360-5A6F-41F7-99BA-39CF4F5DE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7" r="4256"/>
        <a:stretch>
          <a:fillRect/>
        </a:stretch>
      </xdr:blipFill>
      <xdr:spPr bwMode="auto">
        <a:xfrm>
          <a:off x="6200775" y="4848225"/>
          <a:ext cx="2276475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</xdr:colOff>
      <xdr:row>46</xdr:row>
      <xdr:rowOff>47625</xdr:rowOff>
    </xdr:from>
    <xdr:to>
      <xdr:col>7</xdr:col>
      <xdr:colOff>581025</xdr:colOff>
      <xdr:row>52</xdr:row>
      <xdr:rowOff>247650</xdr:rowOff>
    </xdr:to>
    <xdr:pic>
      <xdr:nvPicPr>
        <xdr:cNvPr id="9463" name="Рисунок 65" descr="Тернополь.jpg">
          <a:extLst>
            <a:ext uri="{FF2B5EF4-FFF2-40B4-BE49-F238E27FC236}">
              <a16:creationId xmlns="" xmlns:a16="http://schemas.microsoft.com/office/drawing/2014/main" id="{214AFE0A-E93A-4EB4-95C7-7B7A1F864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16" r="6010"/>
        <a:stretch>
          <a:fillRect/>
        </a:stretch>
      </xdr:blipFill>
      <xdr:spPr bwMode="auto">
        <a:xfrm>
          <a:off x="6219825" y="10677525"/>
          <a:ext cx="2343150" cy="173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130</xdr:row>
      <xdr:rowOff>28575</xdr:rowOff>
    </xdr:from>
    <xdr:to>
      <xdr:col>4</xdr:col>
      <xdr:colOff>523875</xdr:colOff>
      <xdr:row>134</xdr:row>
      <xdr:rowOff>266700</xdr:rowOff>
    </xdr:to>
    <xdr:pic>
      <xdr:nvPicPr>
        <xdr:cNvPr id="9464" name="Рисунок 52" descr="пенал атлантида белый.jpg">
          <a:extLst>
            <a:ext uri="{FF2B5EF4-FFF2-40B4-BE49-F238E27FC236}">
              <a16:creationId xmlns="" xmlns:a16="http://schemas.microsoft.com/office/drawing/2014/main" id="{85A5F8FF-0100-40C5-AD76-C4A2A36ED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741" b="4359"/>
        <a:stretch>
          <a:fillRect/>
        </a:stretch>
      </xdr:blipFill>
      <xdr:spPr bwMode="auto">
        <a:xfrm>
          <a:off x="6248400" y="27717750"/>
          <a:ext cx="428625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57150</xdr:colOff>
      <xdr:row>32</xdr:row>
      <xdr:rowOff>28575</xdr:rowOff>
    </xdr:from>
    <xdr:to>
      <xdr:col>9</xdr:col>
      <xdr:colOff>581025</xdr:colOff>
      <xdr:row>44</xdr:row>
      <xdr:rowOff>180975</xdr:rowOff>
    </xdr:to>
    <xdr:pic>
      <xdr:nvPicPr>
        <xdr:cNvPr id="9465" name="Рисунок 68" descr="Шкаф 26_10_20168_0002.jpg">
          <a:extLst>
            <a:ext uri="{FF2B5EF4-FFF2-40B4-BE49-F238E27FC236}">
              <a16:creationId xmlns="" xmlns:a16="http://schemas.microsoft.com/office/drawing/2014/main" id="{5EE91A3F-DE27-4FC8-AB70-18B65677D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28" r="3767"/>
        <a:stretch>
          <a:fillRect/>
        </a:stretch>
      </xdr:blipFill>
      <xdr:spPr bwMode="auto">
        <a:xfrm>
          <a:off x="6210300" y="7934325"/>
          <a:ext cx="3571875" cy="243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219075</xdr:colOff>
      <xdr:row>108</xdr:row>
      <xdr:rowOff>38100</xdr:rowOff>
    </xdr:from>
    <xdr:to>
      <xdr:col>8</xdr:col>
      <xdr:colOff>400050</xdr:colOff>
      <xdr:row>120</xdr:row>
      <xdr:rowOff>180975</xdr:rowOff>
    </xdr:to>
    <xdr:pic>
      <xdr:nvPicPr>
        <xdr:cNvPr id="9466" name="Рисунок 69" descr="Ванная_комната.jpg">
          <a:extLst>
            <a:ext uri="{FF2B5EF4-FFF2-40B4-BE49-F238E27FC236}">
              <a16:creationId xmlns="" xmlns:a16="http://schemas.microsoft.com/office/drawing/2014/main" id="{13FC74FF-86D6-412E-BD58-B6173BEBA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446"/>
        <a:stretch>
          <a:fillRect/>
        </a:stretch>
      </xdr:blipFill>
      <xdr:spPr bwMode="auto">
        <a:xfrm>
          <a:off x="6372225" y="23231475"/>
          <a:ext cx="2619375" cy="2428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257175</xdr:colOff>
      <xdr:row>4</xdr:row>
      <xdr:rowOff>47625</xdr:rowOff>
    </xdr:from>
    <xdr:to>
      <xdr:col>7</xdr:col>
      <xdr:colOff>361950</xdr:colOff>
      <xdr:row>12</xdr:row>
      <xdr:rowOff>171450</xdr:rowOff>
    </xdr:to>
    <xdr:pic>
      <xdr:nvPicPr>
        <xdr:cNvPr id="9467" name="Рисунок 71" descr="бирюзовый2.jpg">
          <a:extLst>
            <a:ext uri="{FF2B5EF4-FFF2-40B4-BE49-F238E27FC236}">
              <a16:creationId xmlns="" xmlns:a16="http://schemas.microsoft.com/office/drawing/2014/main" id="{B6786691-FBCF-4E71-B972-73072A0B4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0325" y="1533525"/>
          <a:ext cx="19335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257175</xdr:colOff>
      <xdr:row>4</xdr:row>
      <xdr:rowOff>28575</xdr:rowOff>
    </xdr:from>
    <xdr:to>
      <xdr:col>11</xdr:col>
      <xdr:colOff>361950</xdr:colOff>
      <xdr:row>12</xdr:row>
      <xdr:rowOff>171450</xdr:rowOff>
    </xdr:to>
    <xdr:pic>
      <xdr:nvPicPr>
        <xdr:cNvPr id="9468" name="Рисунок 72" descr="комплект.jpg">
          <a:extLst>
            <a:ext uri="{FF2B5EF4-FFF2-40B4-BE49-F238E27FC236}">
              <a16:creationId xmlns="" xmlns:a16="http://schemas.microsoft.com/office/drawing/2014/main" id="{C7DF67A9-35F0-41FD-95DF-0240E79FD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48725" y="1514475"/>
          <a:ext cx="1933575" cy="1666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14</xdr:row>
      <xdr:rowOff>28575</xdr:rowOff>
    </xdr:from>
    <xdr:to>
      <xdr:col>6</xdr:col>
      <xdr:colOff>590550</xdr:colOff>
      <xdr:row>14</xdr:row>
      <xdr:rowOff>1095375</xdr:rowOff>
    </xdr:to>
    <xdr:pic>
      <xdr:nvPicPr>
        <xdr:cNvPr id="9469" name="Рисунок 61" descr="Шкаф 26_10_212цг.jpg">
          <a:extLst>
            <a:ext uri="{FF2B5EF4-FFF2-40B4-BE49-F238E27FC236}">
              <a16:creationId xmlns="" xmlns:a16="http://schemas.microsoft.com/office/drawing/2014/main" id="{E48A6E34-60BE-4C06-A563-BAC5760CF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448050"/>
          <a:ext cx="177165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95250</xdr:colOff>
      <xdr:row>46</xdr:row>
      <xdr:rowOff>28575</xdr:rowOff>
    </xdr:from>
    <xdr:to>
      <xdr:col>11</xdr:col>
      <xdr:colOff>552450</xdr:colOff>
      <xdr:row>52</xdr:row>
      <xdr:rowOff>238125</xdr:rowOff>
    </xdr:to>
    <xdr:pic>
      <xdr:nvPicPr>
        <xdr:cNvPr id="9470" name="Рисунок 55" descr="63.jpg">
          <a:extLst>
            <a:ext uri="{FF2B5EF4-FFF2-40B4-BE49-F238E27FC236}">
              <a16:creationId xmlns="" xmlns:a16="http://schemas.microsoft.com/office/drawing/2014/main" id="{302CAAF4-E22F-4AA1-80DB-5013E9E27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76" t="-546" r="-385" b="546"/>
        <a:stretch>
          <a:fillRect/>
        </a:stretch>
      </xdr:blipFill>
      <xdr:spPr bwMode="auto">
        <a:xfrm>
          <a:off x="8686800" y="10658475"/>
          <a:ext cx="2286000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123825</xdr:colOff>
      <xdr:row>16</xdr:row>
      <xdr:rowOff>28575</xdr:rowOff>
    </xdr:from>
    <xdr:to>
      <xdr:col>13</xdr:col>
      <xdr:colOff>514350</xdr:colOff>
      <xdr:row>29</xdr:row>
      <xdr:rowOff>171450</xdr:rowOff>
    </xdr:to>
    <xdr:pic>
      <xdr:nvPicPr>
        <xdr:cNvPr id="9471" name="Рисунок 74" descr="39.jpg">
          <a:extLst>
            <a:ext uri="{FF2B5EF4-FFF2-40B4-BE49-F238E27FC236}">
              <a16:creationId xmlns="" xmlns:a16="http://schemas.microsoft.com/office/drawing/2014/main" id="{4788DEB1-1104-47B5-9638-219E78C3F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4829175"/>
          <a:ext cx="3438525" cy="2619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0</xdr:row>
      <xdr:rowOff>0</xdr:rowOff>
    </xdr:from>
    <xdr:to>
      <xdr:col>1</xdr:col>
      <xdr:colOff>771525</xdr:colOff>
      <xdr:row>0</xdr:row>
      <xdr:rowOff>581025</xdr:rowOff>
    </xdr:to>
    <xdr:pic>
      <xdr:nvPicPr>
        <xdr:cNvPr id="9472" name="Рисунок 1" descr="Логотип.jpg">
          <a:extLst>
            <a:ext uri="{FF2B5EF4-FFF2-40B4-BE49-F238E27FC236}">
              <a16:creationId xmlns="" xmlns:a16="http://schemas.microsoft.com/office/drawing/2014/main" id="{88DD97F2-BA62-466F-93BA-82DFDED23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9075" y="0"/>
          <a:ext cx="7620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114300</xdr:colOff>
      <xdr:row>130</xdr:row>
      <xdr:rowOff>28575</xdr:rowOff>
    </xdr:from>
    <xdr:to>
      <xdr:col>5</xdr:col>
      <xdr:colOff>485775</xdr:colOff>
      <xdr:row>134</xdr:row>
      <xdr:rowOff>247650</xdr:rowOff>
    </xdr:to>
    <xdr:pic>
      <xdr:nvPicPr>
        <xdr:cNvPr id="9473" name="Рисунок 1">
          <a:extLst>
            <a:ext uri="{FF2B5EF4-FFF2-40B4-BE49-F238E27FC236}">
              <a16:creationId xmlns="" xmlns:a16="http://schemas.microsoft.com/office/drawing/2014/main" id="{046FB7BB-8FD2-4E5B-A945-AF0A88D39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000" t="3799" r="38600" b="3999"/>
        <a:stretch>
          <a:fillRect/>
        </a:stretch>
      </xdr:blipFill>
      <xdr:spPr bwMode="auto">
        <a:xfrm>
          <a:off x="6877050" y="27717750"/>
          <a:ext cx="371475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133350</xdr:colOff>
      <xdr:row>130</xdr:row>
      <xdr:rowOff>19050</xdr:rowOff>
    </xdr:from>
    <xdr:to>
      <xdr:col>6</xdr:col>
      <xdr:colOff>495300</xdr:colOff>
      <xdr:row>134</xdr:row>
      <xdr:rowOff>266700</xdr:rowOff>
    </xdr:to>
    <xdr:pic>
      <xdr:nvPicPr>
        <xdr:cNvPr id="9474" name="Рисунок 2">
          <a:extLst>
            <a:ext uri="{FF2B5EF4-FFF2-40B4-BE49-F238E27FC236}">
              <a16:creationId xmlns="" xmlns:a16="http://schemas.microsoft.com/office/drawing/2014/main" id="{C8AC09C8-DC88-4040-90BC-53631552C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599" t="4401" r="38600" b="4401"/>
        <a:stretch>
          <a:fillRect/>
        </a:stretch>
      </xdr:blipFill>
      <xdr:spPr bwMode="auto">
        <a:xfrm>
          <a:off x="7505700" y="27708225"/>
          <a:ext cx="361950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142875</xdr:colOff>
      <xdr:row>130</xdr:row>
      <xdr:rowOff>28575</xdr:rowOff>
    </xdr:from>
    <xdr:to>
      <xdr:col>7</xdr:col>
      <xdr:colOff>514350</xdr:colOff>
      <xdr:row>134</xdr:row>
      <xdr:rowOff>257175</xdr:rowOff>
    </xdr:to>
    <xdr:pic>
      <xdr:nvPicPr>
        <xdr:cNvPr id="9475" name="Рисунок 3">
          <a:extLst>
            <a:ext uri="{FF2B5EF4-FFF2-40B4-BE49-F238E27FC236}">
              <a16:creationId xmlns="" xmlns:a16="http://schemas.microsoft.com/office/drawing/2014/main" id="{D1D5BC95-AACB-4504-91AE-A032BD994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400" t="4201" r="38200" b="4201"/>
        <a:stretch>
          <a:fillRect/>
        </a:stretch>
      </xdr:blipFill>
      <xdr:spPr bwMode="auto">
        <a:xfrm>
          <a:off x="8124825" y="27717750"/>
          <a:ext cx="37147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123825</xdr:colOff>
      <xdr:row>130</xdr:row>
      <xdr:rowOff>38100</xdr:rowOff>
    </xdr:from>
    <xdr:to>
      <xdr:col>8</xdr:col>
      <xdr:colOff>466725</xdr:colOff>
      <xdr:row>134</xdr:row>
      <xdr:rowOff>247650</xdr:rowOff>
    </xdr:to>
    <xdr:pic>
      <xdr:nvPicPr>
        <xdr:cNvPr id="9476" name="Рисунок 4">
          <a:extLst>
            <a:ext uri="{FF2B5EF4-FFF2-40B4-BE49-F238E27FC236}">
              <a16:creationId xmlns="" xmlns:a16="http://schemas.microsoft.com/office/drawing/2014/main" id="{20CF461C-D2E0-4B6D-A08A-7CF79B2BA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800" t="4401" r="38600" b="4601"/>
        <a:stretch>
          <a:fillRect/>
        </a:stretch>
      </xdr:blipFill>
      <xdr:spPr bwMode="auto">
        <a:xfrm>
          <a:off x="8715375" y="27727275"/>
          <a:ext cx="342900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133350</xdr:colOff>
      <xdr:row>130</xdr:row>
      <xdr:rowOff>38100</xdr:rowOff>
    </xdr:from>
    <xdr:to>
      <xdr:col>9</xdr:col>
      <xdr:colOff>495300</xdr:colOff>
      <xdr:row>134</xdr:row>
      <xdr:rowOff>247650</xdr:rowOff>
    </xdr:to>
    <xdr:pic>
      <xdr:nvPicPr>
        <xdr:cNvPr id="9477" name="Рисунок 5">
          <a:extLst>
            <a:ext uri="{FF2B5EF4-FFF2-40B4-BE49-F238E27FC236}">
              <a16:creationId xmlns="" xmlns:a16="http://schemas.microsoft.com/office/drawing/2014/main" id="{71225573-6A34-4440-BF74-7F8D1A693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400" t="4401" r="38800" b="4401"/>
        <a:stretch>
          <a:fillRect/>
        </a:stretch>
      </xdr:blipFill>
      <xdr:spPr bwMode="auto">
        <a:xfrm>
          <a:off x="9334500" y="27727275"/>
          <a:ext cx="361950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133350</xdr:colOff>
      <xdr:row>130</xdr:row>
      <xdr:rowOff>47625</xdr:rowOff>
    </xdr:from>
    <xdr:to>
      <xdr:col>10</xdr:col>
      <xdr:colOff>495300</xdr:colOff>
      <xdr:row>134</xdr:row>
      <xdr:rowOff>257175</xdr:rowOff>
    </xdr:to>
    <xdr:pic>
      <xdr:nvPicPr>
        <xdr:cNvPr id="9478" name="Рисунок 6">
          <a:extLst>
            <a:ext uri="{FF2B5EF4-FFF2-40B4-BE49-F238E27FC236}">
              <a16:creationId xmlns="" xmlns:a16="http://schemas.microsoft.com/office/drawing/2014/main" id="{7A079A56-FF78-4C78-BFB0-E85B5D872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400" t="4601" r="38600" b="4601"/>
        <a:stretch>
          <a:fillRect/>
        </a:stretch>
      </xdr:blipFill>
      <xdr:spPr bwMode="auto">
        <a:xfrm>
          <a:off x="9944100" y="27736800"/>
          <a:ext cx="361950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133350</xdr:colOff>
      <xdr:row>130</xdr:row>
      <xdr:rowOff>28575</xdr:rowOff>
    </xdr:from>
    <xdr:to>
      <xdr:col>11</xdr:col>
      <xdr:colOff>476250</xdr:colOff>
      <xdr:row>135</xdr:row>
      <xdr:rowOff>0</xdr:rowOff>
    </xdr:to>
    <xdr:pic>
      <xdr:nvPicPr>
        <xdr:cNvPr id="9479" name="Рисунок 7">
          <a:extLst>
            <a:ext uri="{FF2B5EF4-FFF2-40B4-BE49-F238E27FC236}">
              <a16:creationId xmlns="" xmlns:a16="http://schemas.microsoft.com/office/drawing/2014/main" id="{3FE24024-F0A1-4940-9119-2D906D57C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400" t="4201" r="39200" b="4401"/>
        <a:stretch>
          <a:fillRect/>
        </a:stretch>
      </xdr:blipFill>
      <xdr:spPr bwMode="auto">
        <a:xfrm>
          <a:off x="10553700" y="27717750"/>
          <a:ext cx="342900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95</xdr:row>
      <xdr:rowOff>38100</xdr:rowOff>
    </xdr:from>
    <xdr:to>
      <xdr:col>8</xdr:col>
      <xdr:colOff>523875</xdr:colOff>
      <xdr:row>106</xdr:row>
      <xdr:rowOff>152400</xdr:rowOff>
    </xdr:to>
    <xdr:pic>
      <xdr:nvPicPr>
        <xdr:cNvPr id="9480" name="Рисунок 9">
          <a:extLst>
            <a:ext uri="{FF2B5EF4-FFF2-40B4-BE49-F238E27FC236}">
              <a16:creationId xmlns="" xmlns:a16="http://schemas.microsoft.com/office/drawing/2014/main" id="{9B4CAC28-C21A-4BD9-8965-FABA25B08C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17" t="430" r="610" b="-430"/>
        <a:stretch>
          <a:fillRect/>
        </a:stretch>
      </xdr:blipFill>
      <xdr:spPr bwMode="auto">
        <a:xfrm>
          <a:off x="6238875" y="20697825"/>
          <a:ext cx="2876550" cy="220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0</xdr:colOff>
      <xdr:row>95</xdr:row>
      <xdr:rowOff>0</xdr:rowOff>
    </xdr:from>
    <xdr:to>
      <xdr:col>19</xdr:col>
      <xdr:colOff>123825</xdr:colOff>
      <xdr:row>106</xdr:row>
      <xdr:rowOff>190500</xdr:rowOff>
    </xdr:to>
    <xdr:pic>
      <xdr:nvPicPr>
        <xdr:cNvPr id="9481" name="Рисунок 1">
          <a:extLst>
            <a:ext uri="{FF2B5EF4-FFF2-40B4-BE49-F238E27FC236}">
              <a16:creationId xmlns="" xmlns:a16="http://schemas.microsoft.com/office/drawing/2014/main" id="{91DA5286-C330-409C-8684-0B30DA9575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68350" y="20659725"/>
          <a:ext cx="1952625" cy="228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152400</xdr:colOff>
      <xdr:row>95</xdr:row>
      <xdr:rowOff>9525</xdr:rowOff>
    </xdr:from>
    <xdr:to>
      <xdr:col>22</xdr:col>
      <xdr:colOff>333375</xdr:colOff>
      <xdr:row>106</xdr:row>
      <xdr:rowOff>190500</xdr:rowOff>
    </xdr:to>
    <xdr:pic>
      <xdr:nvPicPr>
        <xdr:cNvPr id="9482" name="Рисунок 2">
          <a:extLst>
            <a:ext uri="{FF2B5EF4-FFF2-40B4-BE49-F238E27FC236}">
              <a16:creationId xmlns="" xmlns:a16="http://schemas.microsoft.com/office/drawing/2014/main" id="{06665495-FCA1-4732-9BBD-502F6D44D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49550" y="20669250"/>
          <a:ext cx="2009775" cy="2276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47625</xdr:colOff>
      <xdr:row>95</xdr:row>
      <xdr:rowOff>9525</xdr:rowOff>
    </xdr:from>
    <xdr:to>
      <xdr:col>25</xdr:col>
      <xdr:colOff>323850</xdr:colOff>
      <xdr:row>107</xdr:row>
      <xdr:rowOff>9525</xdr:rowOff>
    </xdr:to>
    <xdr:pic>
      <xdr:nvPicPr>
        <xdr:cNvPr id="9483" name="Рисунок 3">
          <a:extLst>
            <a:ext uri="{FF2B5EF4-FFF2-40B4-BE49-F238E27FC236}">
              <a16:creationId xmlns="" xmlns:a16="http://schemas.microsoft.com/office/drawing/2014/main" id="{78F09018-5E18-4579-AAC1-158F830C1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73575" y="20669250"/>
          <a:ext cx="2105025" cy="2295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95250</xdr:colOff>
      <xdr:row>4</xdr:row>
      <xdr:rowOff>38100</xdr:rowOff>
    </xdr:from>
    <xdr:to>
      <xdr:col>7</xdr:col>
      <xdr:colOff>552450</xdr:colOff>
      <xdr:row>12</xdr:row>
      <xdr:rowOff>152400</xdr:rowOff>
    </xdr:to>
    <xdr:pic>
      <xdr:nvPicPr>
        <xdr:cNvPr id="7713" name="Рисунок 2" descr="Греция белая11.jpg">
          <a:extLst>
            <a:ext uri="{FF2B5EF4-FFF2-40B4-BE49-F238E27FC236}">
              <a16:creationId xmlns="" xmlns:a16="http://schemas.microsoft.com/office/drawing/2014/main" id="{FF2A2EA9-4B95-4778-8E8C-89E418E91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10"/>
        <a:stretch>
          <a:fillRect/>
        </a:stretch>
      </xdr:blipFill>
      <xdr:spPr bwMode="auto">
        <a:xfrm>
          <a:off x="6524625" y="1533525"/>
          <a:ext cx="228600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57150</xdr:colOff>
      <xdr:row>33</xdr:row>
      <xdr:rowOff>85725</xdr:rowOff>
    </xdr:from>
    <xdr:to>
      <xdr:col>7</xdr:col>
      <xdr:colOff>571500</xdr:colOff>
      <xdr:row>40</xdr:row>
      <xdr:rowOff>352425</xdr:rowOff>
    </xdr:to>
    <xdr:pic>
      <xdr:nvPicPr>
        <xdr:cNvPr id="7714" name="Рисунок 8" descr="Сині полоси1.jpg">
          <a:extLst>
            <a:ext uri="{FF2B5EF4-FFF2-40B4-BE49-F238E27FC236}">
              <a16:creationId xmlns="" xmlns:a16="http://schemas.microsoft.com/office/drawing/2014/main" id="{5BA404E5-D890-443A-AEBA-9E850FD0F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6525" y="7715250"/>
          <a:ext cx="2343150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51</xdr:row>
      <xdr:rowOff>104775</xdr:rowOff>
    </xdr:from>
    <xdr:to>
      <xdr:col>7</xdr:col>
      <xdr:colOff>514350</xdr:colOff>
      <xdr:row>58</xdr:row>
      <xdr:rowOff>161925</xdr:rowOff>
    </xdr:to>
    <xdr:pic>
      <xdr:nvPicPr>
        <xdr:cNvPr id="7715" name="Рисунок 11" descr="Тернополь тумба подвесная.jpg">
          <a:extLst>
            <a:ext uri="{FF2B5EF4-FFF2-40B4-BE49-F238E27FC236}">
              <a16:creationId xmlns="" xmlns:a16="http://schemas.microsoft.com/office/drawing/2014/main" id="{B773A7B3-12E2-40D2-AD15-ABD81A52D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15100" y="11753850"/>
          <a:ext cx="225742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60</xdr:row>
      <xdr:rowOff>19050</xdr:rowOff>
    </xdr:from>
    <xdr:to>
      <xdr:col>7</xdr:col>
      <xdr:colOff>428625</xdr:colOff>
      <xdr:row>67</xdr:row>
      <xdr:rowOff>333375</xdr:rowOff>
    </xdr:to>
    <xdr:pic>
      <xdr:nvPicPr>
        <xdr:cNvPr id="7716" name="Рисунок 19" descr="Маранелло белая.jpg">
          <a:extLst>
            <a:ext uri="{FF2B5EF4-FFF2-40B4-BE49-F238E27FC236}">
              <a16:creationId xmlns="" xmlns:a16="http://schemas.microsoft.com/office/drawing/2014/main" id="{BEB33050-86FB-4E65-AF3B-95B89ED00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13687425"/>
          <a:ext cx="202882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152400</xdr:colOff>
      <xdr:row>69</xdr:row>
      <xdr:rowOff>38100</xdr:rowOff>
    </xdr:from>
    <xdr:to>
      <xdr:col>7</xdr:col>
      <xdr:colOff>438150</xdr:colOff>
      <xdr:row>76</xdr:row>
      <xdr:rowOff>400050</xdr:rowOff>
    </xdr:to>
    <xdr:pic>
      <xdr:nvPicPr>
        <xdr:cNvPr id="7717" name="Рисунок 22" descr="Токио.jpg">
          <a:extLst>
            <a:ext uri="{FF2B5EF4-FFF2-40B4-BE49-F238E27FC236}">
              <a16:creationId xmlns="" xmlns:a16="http://schemas.microsoft.com/office/drawing/2014/main" id="{AB9936B8-D95B-4939-BD52-7BB0E5EBF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15649575"/>
          <a:ext cx="211455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285750</xdr:colOff>
      <xdr:row>78</xdr:row>
      <xdr:rowOff>28575</xdr:rowOff>
    </xdr:from>
    <xdr:to>
      <xdr:col>7</xdr:col>
      <xdr:colOff>371475</xdr:colOff>
      <xdr:row>85</xdr:row>
      <xdr:rowOff>371475</xdr:rowOff>
    </xdr:to>
    <xdr:pic>
      <xdr:nvPicPr>
        <xdr:cNvPr id="7718" name="Рисунок 23" descr="От Игоря.jpg">
          <a:extLst>
            <a:ext uri="{FF2B5EF4-FFF2-40B4-BE49-F238E27FC236}">
              <a16:creationId xmlns="" xmlns:a16="http://schemas.microsoft.com/office/drawing/2014/main" id="{98E1FCA6-DA14-4FF0-8DF4-BD49EC4A3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15125" y="17678400"/>
          <a:ext cx="1914525" cy="167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87</xdr:row>
      <xdr:rowOff>85725</xdr:rowOff>
    </xdr:from>
    <xdr:to>
      <xdr:col>7</xdr:col>
      <xdr:colOff>571500</xdr:colOff>
      <xdr:row>95</xdr:row>
      <xdr:rowOff>133350</xdr:rowOff>
    </xdr:to>
    <xdr:pic>
      <xdr:nvPicPr>
        <xdr:cNvPr id="7719" name="Рисунок 24" descr="Аква 3.jpg">
          <a:extLst>
            <a:ext uri="{FF2B5EF4-FFF2-40B4-BE49-F238E27FC236}">
              <a16:creationId xmlns="" xmlns:a16="http://schemas.microsoft.com/office/drawing/2014/main" id="{2BD7CBE6-FBCC-404E-B33E-76852FDDA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r="4602"/>
        <a:stretch>
          <a:fillRect/>
        </a:stretch>
      </xdr:blipFill>
      <xdr:spPr bwMode="auto">
        <a:xfrm>
          <a:off x="6505575" y="19735800"/>
          <a:ext cx="2324100" cy="1571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57150</xdr:colOff>
      <xdr:row>23</xdr:row>
      <xdr:rowOff>66675</xdr:rowOff>
    </xdr:from>
    <xdr:to>
      <xdr:col>7</xdr:col>
      <xdr:colOff>581025</xdr:colOff>
      <xdr:row>31</xdr:row>
      <xdr:rowOff>333375</xdr:rowOff>
    </xdr:to>
    <xdr:pic>
      <xdr:nvPicPr>
        <xdr:cNvPr id="7720" name="Рисунок 25" descr="Тумбочка 3.jpg">
          <a:extLst>
            <a:ext uri="{FF2B5EF4-FFF2-40B4-BE49-F238E27FC236}">
              <a16:creationId xmlns="" xmlns:a16="http://schemas.microsoft.com/office/drawing/2014/main" id="{6AFEA72D-0C7C-4F75-A210-DD553A79B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6525" y="5495925"/>
          <a:ext cx="2352675" cy="179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14</xdr:row>
      <xdr:rowOff>38100</xdr:rowOff>
    </xdr:from>
    <xdr:to>
      <xdr:col>7</xdr:col>
      <xdr:colOff>504825</xdr:colOff>
      <xdr:row>21</xdr:row>
      <xdr:rowOff>371475</xdr:rowOff>
    </xdr:to>
    <xdr:pic>
      <xdr:nvPicPr>
        <xdr:cNvPr id="7721" name="Рисунок 27" descr="39.jpg">
          <a:extLst>
            <a:ext uri="{FF2B5EF4-FFF2-40B4-BE49-F238E27FC236}">
              <a16:creationId xmlns="" xmlns:a16="http://schemas.microsoft.com/office/drawing/2014/main" id="{3ACB6CBF-E651-464E-9695-54EFA1E03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15100" y="3476625"/>
          <a:ext cx="224790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42</xdr:row>
      <xdr:rowOff>38100</xdr:rowOff>
    </xdr:from>
    <xdr:to>
      <xdr:col>7</xdr:col>
      <xdr:colOff>552450</xdr:colOff>
      <xdr:row>49</xdr:row>
      <xdr:rowOff>371475</xdr:rowOff>
    </xdr:to>
    <xdr:pic>
      <xdr:nvPicPr>
        <xdr:cNvPr id="7722" name="Рисунок 29" descr="более_реализм4.jpg">
          <a:extLst>
            <a:ext uri="{FF2B5EF4-FFF2-40B4-BE49-F238E27FC236}">
              <a16:creationId xmlns="" xmlns:a16="http://schemas.microsoft.com/office/drawing/2014/main" id="{D4055506-F536-4F44-9923-301BF6E28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914"/>
        <a:stretch>
          <a:fillRect/>
        </a:stretch>
      </xdr:blipFill>
      <xdr:spPr bwMode="auto">
        <a:xfrm>
          <a:off x="6467475" y="9677400"/>
          <a:ext cx="2343150" cy="1666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97</xdr:row>
      <xdr:rowOff>47625</xdr:rowOff>
    </xdr:from>
    <xdr:to>
      <xdr:col>7</xdr:col>
      <xdr:colOff>314325</xdr:colOff>
      <xdr:row>104</xdr:row>
      <xdr:rowOff>152400</xdr:rowOff>
    </xdr:to>
    <xdr:pic>
      <xdr:nvPicPr>
        <xdr:cNvPr id="7723" name="Рисунок 30" descr="иллюзия print.jpg">
          <a:extLst>
            <a:ext uri="{FF2B5EF4-FFF2-40B4-BE49-F238E27FC236}">
              <a16:creationId xmlns="" xmlns:a16="http://schemas.microsoft.com/office/drawing/2014/main" id="{8072E0AC-0997-40B2-939D-66183BB06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21659850"/>
          <a:ext cx="191452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106</xdr:row>
      <xdr:rowOff>28575</xdr:rowOff>
    </xdr:from>
    <xdr:to>
      <xdr:col>6</xdr:col>
      <xdr:colOff>561975</xdr:colOff>
      <xdr:row>108</xdr:row>
      <xdr:rowOff>333375</xdr:rowOff>
    </xdr:to>
    <xdr:pic>
      <xdr:nvPicPr>
        <xdr:cNvPr id="7724" name="Рисунок 66" descr="mikola-m-tumba-pod-stiralky.jpg">
          <a:extLst>
            <a:ext uri="{FF2B5EF4-FFF2-40B4-BE49-F238E27FC236}">
              <a16:creationId xmlns="" xmlns:a16="http://schemas.microsoft.com/office/drawing/2014/main" id="{F6A9A530-9678-4230-99CE-219EC3DCC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0" y="23345775"/>
          <a:ext cx="1733550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238125</xdr:colOff>
      <xdr:row>51</xdr:row>
      <xdr:rowOff>57150</xdr:rowOff>
    </xdr:from>
    <xdr:to>
      <xdr:col>10</xdr:col>
      <xdr:colOff>381000</xdr:colOff>
      <xdr:row>58</xdr:row>
      <xdr:rowOff>314325</xdr:rowOff>
    </xdr:to>
    <xdr:pic>
      <xdr:nvPicPr>
        <xdr:cNvPr id="7726" name="Рисунок 2">
          <a:extLst>
            <a:ext uri="{FF2B5EF4-FFF2-40B4-BE49-F238E27FC236}">
              <a16:creationId xmlns="" xmlns:a16="http://schemas.microsoft.com/office/drawing/2014/main" id="{D40E4F56-6F98-42E9-BF47-B43DB0B95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01" t="2000" r="13849" b="10364"/>
        <a:stretch>
          <a:fillRect/>
        </a:stretch>
      </xdr:blipFill>
      <xdr:spPr bwMode="auto">
        <a:xfrm>
          <a:off x="9105900" y="11706225"/>
          <a:ext cx="1362075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47"/>
  <sheetViews>
    <sheetView topLeftCell="A58" workbookViewId="0">
      <selection activeCell="D59" sqref="D59"/>
    </sheetView>
  </sheetViews>
  <sheetFormatPr defaultRowHeight="15"/>
  <cols>
    <col min="1" max="1" width="60.28515625" customWidth="1"/>
    <col min="2" max="2" width="12.42578125" customWidth="1"/>
    <col min="3" max="3" width="10.42578125" style="11" customWidth="1"/>
  </cols>
  <sheetData>
    <row r="1" spans="1:16" ht="46.5" customHeight="1">
      <c r="A1" s="77" t="s">
        <v>118</v>
      </c>
      <c r="B1" s="27"/>
      <c r="C1" s="83" t="s">
        <v>0</v>
      </c>
      <c r="D1" s="83"/>
      <c r="E1" s="86" t="s">
        <v>174</v>
      </c>
      <c r="F1" s="87"/>
      <c r="G1" s="87"/>
      <c r="H1" s="87"/>
      <c r="I1" s="87"/>
      <c r="J1" s="87"/>
      <c r="K1" s="87"/>
      <c r="L1" s="87"/>
      <c r="M1" s="92"/>
      <c r="N1" s="92"/>
      <c r="O1" s="92"/>
      <c r="P1" s="93"/>
    </row>
    <row r="2" spans="1:16" ht="21" customHeight="1">
      <c r="A2" s="28"/>
      <c r="B2" s="26"/>
      <c r="C2" s="84">
        <v>0.25</v>
      </c>
      <c r="D2" s="85"/>
      <c r="E2" s="88"/>
      <c r="F2" s="89"/>
      <c r="G2" s="89"/>
      <c r="H2" s="89"/>
      <c r="I2" s="89"/>
      <c r="J2" s="89"/>
      <c r="K2" s="89"/>
      <c r="L2" s="89"/>
      <c r="M2" s="94"/>
      <c r="N2" s="94"/>
      <c r="O2" s="94"/>
      <c r="P2" s="95"/>
    </row>
    <row r="3" spans="1:16" ht="30.75" customHeight="1" thickBot="1">
      <c r="A3" s="29" t="s">
        <v>173</v>
      </c>
      <c r="B3" s="30" t="s">
        <v>135</v>
      </c>
      <c r="C3" s="31" t="s">
        <v>1</v>
      </c>
      <c r="D3" s="30" t="s">
        <v>2</v>
      </c>
      <c r="E3" s="90"/>
      <c r="F3" s="91"/>
      <c r="G3" s="91"/>
      <c r="H3" s="91"/>
      <c r="I3" s="91"/>
      <c r="J3" s="91"/>
      <c r="K3" s="91"/>
      <c r="L3" s="91"/>
      <c r="M3" s="96"/>
      <c r="N3" s="96"/>
      <c r="O3" s="96"/>
      <c r="P3" s="97"/>
    </row>
    <row r="4" spans="1:16" ht="18">
      <c r="A4" s="98" t="s">
        <v>180</v>
      </c>
      <c r="B4" s="99"/>
      <c r="C4" s="99"/>
      <c r="D4" s="99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1"/>
    </row>
    <row r="5" spans="1:16">
      <c r="A5" s="102" t="s">
        <v>121</v>
      </c>
      <c r="B5" s="103"/>
      <c r="C5" s="103"/>
      <c r="D5" s="103"/>
      <c r="E5" s="14"/>
      <c r="F5" s="15"/>
      <c r="G5" s="15"/>
      <c r="H5" s="16"/>
      <c r="I5" s="14"/>
      <c r="J5" s="15"/>
      <c r="K5" s="15"/>
      <c r="L5" s="16"/>
      <c r="M5" s="14"/>
      <c r="N5" s="15"/>
      <c r="O5" s="15"/>
      <c r="P5" s="16"/>
    </row>
    <row r="6" spans="1:16">
      <c r="A6" s="3" t="s">
        <v>154</v>
      </c>
      <c r="B6" s="32">
        <v>4331.2500000000009</v>
      </c>
      <c r="C6" s="32">
        <f t="shared" ref="C6:C13" si="0">B6-(B6*$C$2-1)</f>
        <v>3249.4375000000009</v>
      </c>
      <c r="D6" s="39">
        <f>C6-500</f>
        <v>2749.4375000000009</v>
      </c>
      <c r="E6" s="17"/>
      <c r="F6" s="13"/>
      <c r="G6" s="13"/>
      <c r="H6" s="18"/>
      <c r="I6" s="17"/>
      <c r="J6" s="13"/>
      <c r="K6" s="13"/>
      <c r="L6" s="18"/>
      <c r="M6" s="17"/>
      <c r="N6" s="13"/>
      <c r="O6" s="13"/>
      <c r="P6" s="18"/>
    </row>
    <row r="7" spans="1:16">
      <c r="A7" s="3" t="s">
        <v>197</v>
      </c>
      <c r="B7" s="32">
        <v>4750</v>
      </c>
      <c r="C7" s="32">
        <f t="shared" si="0"/>
        <v>3563.5</v>
      </c>
      <c r="D7" s="39">
        <f>C7-600</f>
        <v>2963.5</v>
      </c>
      <c r="E7" s="17"/>
      <c r="F7" s="13"/>
      <c r="G7" s="13"/>
      <c r="H7" s="18"/>
      <c r="I7" s="17"/>
      <c r="J7" s="13"/>
      <c r="K7" s="13"/>
      <c r="L7" s="18"/>
      <c r="M7" s="17"/>
      <c r="N7" s="13"/>
      <c r="O7" s="13"/>
      <c r="P7" s="18"/>
    </row>
    <row r="8" spans="1:16">
      <c r="A8" s="3" t="s">
        <v>198</v>
      </c>
      <c r="B8" s="32">
        <v>5912.5</v>
      </c>
      <c r="C8" s="32">
        <f t="shared" si="0"/>
        <v>4435.375</v>
      </c>
      <c r="D8" s="39">
        <f>C8-1100</f>
        <v>3335.375</v>
      </c>
      <c r="E8" s="17"/>
      <c r="F8" s="13"/>
      <c r="G8" s="13"/>
      <c r="H8" s="18"/>
      <c r="I8" s="17"/>
      <c r="J8" s="13"/>
      <c r="K8" s="13"/>
      <c r="L8" s="18"/>
      <c r="M8" s="17"/>
      <c r="N8" s="13"/>
      <c r="O8" s="13"/>
      <c r="P8" s="18"/>
    </row>
    <row r="9" spans="1:16">
      <c r="A9" s="3" t="s">
        <v>199</v>
      </c>
      <c r="B9" s="32">
        <v>7502</v>
      </c>
      <c r="C9" s="32">
        <f t="shared" si="0"/>
        <v>5627.5</v>
      </c>
      <c r="D9" s="39">
        <f>C9-1200</f>
        <v>4427.5</v>
      </c>
      <c r="E9" s="17"/>
      <c r="F9" s="13"/>
      <c r="G9" s="13"/>
      <c r="H9" s="18"/>
      <c r="I9" s="17"/>
      <c r="J9" s="13"/>
      <c r="K9" s="13"/>
      <c r="L9" s="18"/>
      <c r="M9" s="17"/>
      <c r="N9" s="13"/>
      <c r="O9" s="13"/>
      <c r="P9" s="18"/>
    </row>
    <row r="10" spans="1:16">
      <c r="A10" s="3" t="s">
        <v>143</v>
      </c>
      <c r="B10" s="33">
        <v>2528.625</v>
      </c>
      <c r="C10" s="32">
        <f t="shared" si="0"/>
        <v>1897.46875</v>
      </c>
      <c r="D10" s="40"/>
      <c r="E10" s="17"/>
      <c r="F10" s="13"/>
      <c r="G10" s="13"/>
      <c r="H10" s="18"/>
      <c r="I10" s="17"/>
      <c r="J10" s="13"/>
      <c r="K10" s="13"/>
      <c r="L10" s="18"/>
      <c r="M10" s="17"/>
      <c r="N10" s="13"/>
      <c r="O10" s="13"/>
      <c r="P10" s="18"/>
    </row>
    <row r="11" spans="1:16">
      <c r="A11" s="3" t="s">
        <v>144</v>
      </c>
      <c r="B11" s="32">
        <v>2675.7500000000005</v>
      </c>
      <c r="C11" s="32">
        <f t="shared" si="0"/>
        <v>2007.8125000000005</v>
      </c>
      <c r="D11" s="40"/>
      <c r="E11" s="17"/>
      <c r="F11" s="13"/>
      <c r="G11" s="13"/>
      <c r="H11" s="18"/>
      <c r="I11" s="17"/>
      <c r="J11" s="13"/>
      <c r="K11" s="13"/>
      <c r="L11" s="18"/>
      <c r="M11" s="17"/>
      <c r="N11" s="13"/>
      <c r="O11" s="13"/>
      <c r="P11" s="18"/>
    </row>
    <row r="12" spans="1:16">
      <c r="A12" s="3" t="s">
        <v>145</v>
      </c>
      <c r="B12" s="35">
        <v>2873.75</v>
      </c>
      <c r="C12" s="32">
        <f t="shared" si="0"/>
        <v>2156.3125</v>
      </c>
      <c r="D12" s="40"/>
      <c r="E12" s="17"/>
      <c r="F12" s="13"/>
      <c r="G12" s="13"/>
      <c r="H12" s="18"/>
      <c r="I12" s="17"/>
      <c r="J12" s="13"/>
      <c r="K12" s="13"/>
      <c r="L12" s="18"/>
      <c r="M12" s="17"/>
      <c r="N12" s="13"/>
      <c r="O12" s="13"/>
      <c r="P12" s="18"/>
    </row>
    <row r="13" spans="1:16" ht="15.75" thickBot="1">
      <c r="A13" s="3" t="s">
        <v>146</v>
      </c>
      <c r="B13" s="32">
        <v>3025</v>
      </c>
      <c r="C13" s="32">
        <f t="shared" si="0"/>
        <v>2269.75</v>
      </c>
      <c r="D13" s="40"/>
      <c r="E13" s="19"/>
      <c r="F13" s="20"/>
      <c r="G13" s="20"/>
      <c r="H13" s="21"/>
      <c r="I13" s="19"/>
      <c r="J13" s="20"/>
      <c r="K13" s="20"/>
      <c r="L13" s="21"/>
      <c r="M13" s="19"/>
      <c r="N13" s="20"/>
      <c r="O13" s="20"/>
      <c r="P13" s="21"/>
    </row>
    <row r="14" spans="1:16" ht="16.5" customHeight="1">
      <c r="A14" s="98" t="s">
        <v>179</v>
      </c>
      <c r="B14" s="99"/>
      <c r="C14" s="99"/>
      <c r="D14" s="99"/>
      <c r="E14" s="108"/>
      <c r="F14" s="108"/>
      <c r="G14" s="108"/>
      <c r="H14" s="108"/>
      <c r="I14" s="108"/>
      <c r="J14" s="108"/>
      <c r="K14" s="108"/>
      <c r="L14" s="108"/>
      <c r="M14" s="108"/>
      <c r="N14" s="108"/>
      <c r="O14" s="108"/>
      <c r="P14" s="109"/>
    </row>
    <row r="15" spans="1:16" ht="90" customHeight="1" thickBot="1">
      <c r="A15" s="22" t="s">
        <v>77</v>
      </c>
      <c r="B15" s="36">
        <v>2612.5</v>
      </c>
      <c r="C15" s="36">
        <f>B15-(B15*$C$2-1)</f>
        <v>1960.375</v>
      </c>
      <c r="D15" s="37"/>
      <c r="E15" s="17"/>
      <c r="F15" s="13"/>
      <c r="G15" s="18"/>
      <c r="H15" s="17"/>
      <c r="I15" s="13"/>
      <c r="J15" s="13"/>
      <c r="K15" s="13"/>
      <c r="L15" s="13"/>
      <c r="M15" s="13"/>
      <c r="N15" s="13"/>
      <c r="O15" s="13"/>
      <c r="P15" s="18"/>
    </row>
    <row r="16" spans="1:16" ht="18">
      <c r="A16" s="110" t="s">
        <v>178</v>
      </c>
      <c r="B16" s="99"/>
      <c r="C16" s="99"/>
      <c r="D16" s="99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1"/>
    </row>
    <row r="17" spans="1:16">
      <c r="A17" s="104" t="s">
        <v>122</v>
      </c>
      <c r="B17" s="105"/>
      <c r="C17" s="105"/>
      <c r="D17" s="105"/>
      <c r="E17" s="14"/>
      <c r="F17" s="15"/>
      <c r="G17" s="15"/>
      <c r="H17" s="16"/>
      <c r="I17" s="14"/>
      <c r="J17" s="15"/>
      <c r="K17" s="15"/>
      <c r="L17" s="15"/>
      <c r="M17" s="15"/>
      <c r="N17" s="16"/>
      <c r="O17" s="14"/>
      <c r="P17" s="16"/>
    </row>
    <row r="18" spans="1:16">
      <c r="A18" s="1" t="s">
        <v>46</v>
      </c>
      <c r="B18" s="38">
        <v>4375</v>
      </c>
      <c r="C18" s="32">
        <f t="shared" ref="C18:C31" si="1">B18-(B18*$C$2-1)</f>
        <v>3282.25</v>
      </c>
      <c r="D18" s="39">
        <f>C18-400</f>
        <v>2882.25</v>
      </c>
      <c r="E18" s="17"/>
      <c r="F18" s="13"/>
      <c r="G18" s="13"/>
      <c r="H18" s="18"/>
      <c r="I18" s="17"/>
      <c r="J18" s="13"/>
      <c r="K18" s="13"/>
      <c r="L18" s="13"/>
      <c r="M18" s="13"/>
      <c r="N18" s="18"/>
      <c r="O18" s="17"/>
      <c r="P18" s="18"/>
    </row>
    <row r="19" spans="1:16">
      <c r="A19" s="2" t="s">
        <v>216</v>
      </c>
      <c r="B19" s="38">
        <v>4625</v>
      </c>
      <c r="C19" s="32">
        <f t="shared" si="1"/>
        <v>3469.75</v>
      </c>
      <c r="D19" s="39">
        <f>C19-500</f>
        <v>2969.75</v>
      </c>
      <c r="E19" s="17"/>
      <c r="F19" s="13"/>
      <c r="G19" s="13"/>
      <c r="H19" s="18"/>
      <c r="I19" s="17"/>
      <c r="J19" s="13"/>
      <c r="K19" s="13"/>
      <c r="L19" s="13"/>
      <c r="M19" s="13"/>
      <c r="N19" s="18"/>
      <c r="O19" s="17"/>
      <c r="P19" s="18"/>
    </row>
    <row r="20" spans="1:16">
      <c r="A20" s="3" t="s">
        <v>47</v>
      </c>
      <c r="B20" s="38">
        <v>5250</v>
      </c>
      <c r="C20" s="32">
        <f t="shared" si="1"/>
        <v>3938.5</v>
      </c>
      <c r="D20" s="39">
        <f>C20-600</f>
        <v>3338.5</v>
      </c>
      <c r="E20" s="17"/>
      <c r="F20" s="13"/>
      <c r="G20" s="13"/>
      <c r="H20" s="18"/>
      <c r="I20" s="17"/>
      <c r="J20" s="13"/>
      <c r="K20" s="13"/>
      <c r="L20" s="13"/>
      <c r="M20" s="13"/>
      <c r="N20" s="18"/>
      <c r="O20" s="17"/>
      <c r="P20" s="18"/>
    </row>
    <row r="21" spans="1:16">
      <c r="A21" s="3" t="s">
        <v>48</v>
      </c>
      <c r="B21" s="38">
        <v>5625</v>
      </c>
      <c r="C21" s="32">
        <f t="shared" si="1"/>
        <v>4219.75</v>
      </c>
      <c r="D21" s="39">
        <f>C21-700</f>
        <v>3519.75</v>
      </c>
      <c r="E21" s="17"/>
      <c r="F21" s="13"/>
      <c r="G21" s="13"/>
      <c r="H21" s="18"/>
      <c r="I21" s="17"/>
      <c r="J21" s="13"/>
      <c r="K21" s="13"/>
      <c r="L21" s="13"/>
      <c r="M21" s="13"/>
      <c r="N21" s="18"/>
      <c r="O21" s="17"/>
      <c r="P21" s="18"/>
    </row>
    <row r="22" spans="1:16" s="79" customFormat="1">
      <c r="A22" s="3" t="s">
        <v>223</v>
      </c>
      <c r="B22" s="38">
        <v>6375</v>
      </c>
      <c r="C22" s="32">
        <f t="shared" si="1"/>
        <v>4782.25</v>
      </c>
      <c r="D22" s="39">
        <f>C22-1000</f>
        <v>3782.25</v>
      </c>
      <c r="E22" s="17"/>
      <c r="F22" s="13"/>
      <c r="G22" s="13"/>
      <c r="H22" s="18"/>
      <c r="I22" s="17"/>
      <c r="J22" s="13"/>
      <c r="K22" s="13"/>
      <c r="L22" s="13"/>
      <c r="M22" s="13"/>
      <c r="N22" s="18"/>
      <c r="O22" s="17"/>
      <c r="P22" s="18"/>
    </row>
    <row r="23" spans="1:16">
      <c r="A23" s="7" t="s">
        <v>49</v>
      </c>
      <c r="B23" s="32">
        <v>2500</v>
      </c>
      <c r="C23" s="32">
        <f t="shared" si="1"/>
        <v>1876</v>
      </c>
      <c r="D23" s="40"/>
      <c r="E23" s="17"/>
      <c r="F23" s="13"/>
      <c r="G23" s="13"/>
      <c r="H23" s="18"/>
      <c r="I23" s="17"/>
      <c r="J23" s="13"/>
      <c r="K23" s="13"/>
      <c r="L23" s="13"/>
      <c r="M23" s="13"/>
      <c r="N23" s="18"/>
      <c r="O23" s="17"/>
      <c r="P23" s="18"/>
    </row>
    <row r="24" spans="1:16">
      <c r="A24" s="3" t="s">
        <v>50</v>
      </c>
      <c r="B24" s="32">
        <v>2625</v>
      </c>
      <c r="C24" s="32">
        <f t="shared" si="1"/>
        <v>1969.75</v>
      </c>
      <c r="D24" s="40"/>
      <c r="E24" s="17"/>
      <c r="F24" s="13"/>
      <c r="G24" s="13"/>
      <c r="H24" s="18"/>
      <c r="I24" s="17"/>
      <c r="J24" s="13"/>
      <c r="K24" s="13"/>
      <c r="L24" s="13"/>
      <c r="M24" s="13"/>
      <c r="N24" s="18"/>
      <c r="O24" s="17"/>
      <c r="P24" s="18"/>
    </row>
    <row r="25" spans="1:16">
      <c r="A25" s="3" t="s">
        <v>51</v>
      </c>
      <c r="B25" s="32">
        <v>2750</v>
      </c>
      <c r="C25" s="32">
        <f t="shared" si="1"/>
        <v>2063.5</v>
      </c>
      <c r="D25" s="40"/>
      <c r="E25" s="19"/>
      <c r="F25" s="20"/>
      <c r="G25" s="20"/>
      <c r="H25" s="21"/>
      <c r="I25" s="17"/>
      <c r="J25" s="13"/>
      <c r="K25" s="13"/>
      <c r="L25" s="13"/>
      <c r="M25" s="13"/>
      <c r="N25" s="18"/>
      <c r="O25" s="17"/>
      <c r="P25" s="18"/>
    </row>
    <row r="26" spans="1:16">
      <c r="A26" s="3" t="s">
        <v>52</v>
      </c>
      <c r="B26" s="32">
        <v>2875</v>
      </c>
      <c r="C26" s="32">
        <f t="shared" si="1"/>
        <v>2157.25</v>
      </c>
      <c r="D26" s="40"/>
      <c r="E26" s="14"/>
      <c r="F26" s="16"/>
      <c r="G26" s="14"/>
      <c r="H26" s="16"/>
      <c r="I26" s="17"/>
      <c r="J26" s="13"/>
      <c r="K26" s="13"/>
      <c r="L26" s="13"/>
      <c r="M26" s="13"/>
      <c r="N26" s="18"/>
      <c r="O26" s="17"/>
      <c r="P26" s="18"/>
    </row>
    <row r="27" spans="1:16">
      <c r="A27" s="3" t="s">
        <v>11</v>
      </c>
      <c r="B27" s="38">
        <v>4407.7819500000014</v>
      </c>
      <c r="C27" s="32">
        <f t="shared" si="1"/>
        <v>3306.8364625000013</v>
      </c>
      <c r="D27" s="40"/>
      <c r="E27" s="17"/>
      <c r="F27" s="18"/>
      <c r="G27" s="17"/>
      <c r="H27" s="18"/>
      <c r="I27" s="17"/>
      <c r="J27" s="13"/>
      <c r="K27" s="13"/>
      <c r="L27" s="13"/>
      <c r="M27" s="13"/>
      <c r="N27" s="18"/>
      <c r="O27" s="17"/>
      <c r="P27" s="18"/>
    </row>
    <row r="28" spans="1:16">
      <c r="A28" s="3" t="s">
        <v>14</v>
      </c>
      <c r="B28" s="38">
        <v>4714.5169500000011</v>
      </c>
      <c r="C28" s="32">
        <f t="shared" si="1"/>
        <v>3536.8877125000008</v>
      </c>
      <c r="D28" s="40"/>
      <c r="E28" s="17"/>
      <c r="F28" s="18"/>
      <c r="G28" s="17"/>
      <c r="H28" s="18"/>
      <c r="I28" s="17"/>
      <c r="J28" s="13"/>
      <c r="K28" s="13"/>
      <c r="L28" s="13"/>
      <c r="M28" s="13"/>
      <c r="N28" s="18"/>
      <c r="O28" s="17"/>
      <c r="P28" s="18"/>
    </row>
    <row r="29" spans="1:16">
      <c r="A29" s="3" t="s">
        <v>12</v>
      </c>
      <c r="B29" s="38">
        <v>4723.719000000001</v>
      </c>
      <c r="C29" s="32">
        <f t="shared" si="1"/>
        <v>3543.7892500000007</v>
      </c>
      <c r="D29" s="40"/>
      <c r="E29" s="17"/>
      <c r="F29" s="18"/>
      <c r="G29" s="17"/>
      <c r="H29" s="18"/>
      <c r="I29" s="17"/>
      <c r="J29" s="13"/>
      <c r="K29" s="13"/>
      <c r="L29" s="13"/>
      <c r="M29" s="13"/>
      <c r="N29" s="18"/>
      <c r="O29" s="17"/>
      <c r="P29" s="18"/>
    </row>
    <row r="30" spans="1:16">
      <c r="A30" s="3" t="s">
        <v>13</v>
      </c>
      <c r="B30" s="38">
        <v>5030.4540000000015</v>
      </c>
      <c r="C30" s="32">
        <f t="shared" si="1"/>
        <v>3773.8405000000012</v>
      </c>
      <c r="D30" s="40"/>
      <c r="E30" s="17"/>
      <c r="F30" s="18"/>
      <c r="G30" s="17"/>
      <c r="H30" s="18"/>
      <c r="I30" s="17"/>
      <c r="J30" s="13"/>
      <c r="K30" s="13"/>
      <c r="L30" s="13"/>
      <c r="M30" s="13"/>
      <c r="N30" s="18"/>
      <c r="O30" s="17"/>
      <c r="P30" s="18"/>
    </row>
    <row r="31" spans="1:16" ht="15.75" thickBot="1">
      <c r="A31" s="3" t="s">
        <v>136</v>
      </c>
      <c r="B31" s="32">
        <v>6288.067500000001</v>
      </c>
      <c r="C31" s="32">
        <f t="shared" si="1"/>
        <v>4717.0506250000008</v>
      </c>
      <c r="D31" s="40"/>
      <c r="E31" s="19"/>
      <c r="F31" s="21"/>
      <c r="G31" s="19"/>
      <c r="H31" s="21"/>
      <c r="I31" s="19"/>
      <c r="J31" s="20"/>
      <c r="K31" s="20"/>
      <c r="L31" s="20"/>
      <c r="M31" s="20"/>
      <c r="N31" s="21"/>
      <c r="O31" s="19"/>
      <c r="P31" s="21"/>
    </row>
    <row r="32" spans="1:16" ht="18">
      <c r="A32" s="98" t="s">
        <v>177</v>
      </c>
      <c r="B32" s="99"/>
      <c r="C32" s="99"/>
      <c r="D32" s="99"/>
      <c r="E32" s="106"/>
      <c r="F32" s="106"/>
      <c r="G32" s="106"/>
      <c r="H32" s="106"/>
      <c r="I32" s="106"/>
      <c r="J32" s="106"/>
      <c r="K32" s="106"/>
      <c r="L32" s="106"/>
      <c r="M32" s="106"/>
      <c r="N32" s="106"/>
      <c r="O32" s="106"/>
      <c r="P32" s="107"/>
    </row>
    <row r="33" spans="1:16">
      <c r="A33" s="104" t="s">
        <v>121</v>
      </c>
      <c r="B33" s="105"/>
      <c r="C33" s="105"/>
      <c r="D33" s="105"/>
      <c r="E33" s="14"/>
      <c r="F33" s="15"/>
      <c r="G33" s="15"/>
      <c r="H33" s="15"/>
      <c r="I33" s="15"/>
      <c r="J33" s="16"/>
      <c r="K33" s="14"/>
      <c r="L33" s="15"/>
      <c r="M33" s="15"/>
      <c r="N33" s="15"/>
      <c r="O33" s="15"/>
      <c r="P33" s="16"/>
    </row>
    <row r="34" spans="1:16">
      <c r="A34" s="3" t="s">
        <v>53</v>
      </c>
      <c r="B34" s="32">
        <v>4375</v>
      </c>
      <c r="C34" s="32">
        <f t="shared" ref="C34:C45" si="2">B34-(B34*$C$2-1)</f>
        <v>3282.25</v>
      </c>
      <c r="D34" s="39">
        <f>C34-600</f>
        <v>2682.25</v>
      </c>
      <c r="E34" s="17"/>
      <c r="F34" s="13"/>
      <c r="G34" s="13"/>
      <c r="H34" s="13"/>
      <c r="I34" s="13"/>
      <c r="J34" s="18"/>
      <c r="K34" s="17"/>
      <c r="L34" s="13"/>
      <c r="M34" s="13"/>
      <c r="N34" s="13"/>
      <c r="O34" s="13"/>
      <c r="P34" s="18"/>
    </row>
    <row r="35" spans="1:16">
      <c r="A35" s="3" t="s">
        <v>200</v>
      </c>
      <c r="B35" s="32">
        <v>4937.5</v>
      </c>
      <c r="C35" s="32">
        <f t="shared" si="2"/>
        <v>3704.125</v>
      </c>
      <c r="D35" s="39">
        <f>C35-800</f>
        <v>2904.125</v>
      </c>
      <c r="E35" s="17"/>
      <c r="F35" s="13"/>
      <c r="G35" s="13"/>
      <c r="H35" s="13"/>
      <c r="I35" s="13"/>
      <c r="J35" s="18"/>
      <c r="K35" s="17"/>
      <c r="L35" s="13"/>
      <c r="M35" s="13"/>
      <c r="N35" s="13"/>
      <c r="O35" s="13"/>
      <c r="P35" s="18"/>
    </row>
    <row r="36" spans="1:16">
      <c r="A36" s="3" t="s">
        <v>201</v>
      </c>
      <c r="B36" s="32">
        <v>5625</v>
      </c>
      <c r="C36" s="32">
        <f t="shared" si="2"/>
        <v>4219.75</v>
      </c>
      <c r="D36" s="39">
        <f>C36-1100</f>
        <v>3119.75</v>
      </c>
      <c r="E36" s="17"/>
      <c r="F36" s="13"/>
      <c r="G36" s="13"/>
      <c r="H36" s="13"/>
      <c r="I36" s="13"/>
      <c r="J36" s="18"/>
      <c r="K36" s="17"/>
      <c r="L36" s="13"/>
      <c r="M36" s="13"/>
      <c r="N36" s="13"/>
      <c r="O36" s="13"/>
      <c r="P36" s="18"/>
    </row>
    <row r="37" spans="1:16">
      <c r="A37" s="3" t="s">
        <v>202</v>
      </c>
      <c r="B37" s="32">
        <v>6000</v>
      </c>
      <c r="C37" s="32">
        <f t="shared" si="2"/>
        <v>4501</v>
      </c>
      <c r="D37" s="39">
        <f>C37-1200</f>
        <v>3301</v>
      </c>
      <c r="E37" s="17"/>
      <c r="F37" s="13"/>
      <c r="G37" s="13"/>
      <c r="H37" s="13"/>
      <c r="I37" s="13"/>
      <c r="J37" s="18"/>
      <c r="K37" s="17"/>
      <c r="L37" s="13"/>
      <c r="M37" s="13"/>
      <c r="N37" s="13"/>
      <c r="O37" s="13"/>
      <c r="P37" s="18"/>
    </row>
    <row r="38" spans="1:16">
      <c r="A38" s="3" t="s">
        <v>54</v>
      </c>
      <c r="B38" s="32">
        <v>2545.9005000000006</v>
      </c>
      <c r="C38" s="32">
        <f t="shared" si="2"/>
        <v>1910.4253750000005</v>
      </c>
      <c r="D38" s="40"/>
      <c r="E38" s="17"/>
      <c r="F38" s="13"/>
      <c r="G38" s="13"/>
      <c r="H38" s="13"/>
      <c r="I38" s="13"/>
      <c r="J38" s="18"/>
      <c r="K38" s="17"/>
      <c r="L38" s="13"/>
      <c r="M38" s="13"/>
      <c r="N38" s="13"/>
      <c r="O38" s="13"/>
      <c r="P38" s="18"/>
    </row>
    <row r="39" spans="1:16">
      <c r="A39" s="3" t="s">
        <v>55</v>
      </c>
      <c r="B39" s="32">
        <v>2699.2680000000009</v>
      </c>
      <c r="C39" s="32">
        <f t="shared" si="2"/>
        <v>2025.4510000000007</v>
      </c>
      <c r="D39" s="40"/>
      <c r="E39" s="17"/>
      <c r="F39" s="13"/>
      <c r="G39" s="13"/>
      <c r="H39" s="13"/>
      <c r="I39" s="13"/>
      <c r="J39" s="18"/>
      <c r="K39" s="17"/>
      <c r="L39" s="13"/>
      <c r="M39" s="13"/>
      <c r="N39" s="13"/>
      <c r="O39" s="13"/>
      <c r="P39" s="18"/>
    </row>
    <row r="40" spans="1:16">
      <c r="A40" s="3" t="s">
        <v>138</v>
      </c>
      <c r="B40" s="32">
        <v>2852.6355000000008</v>
      </c>
      <c r="C40" s="32">
        <f t="shared" si="2"/>
        <v>2140.4766250000007</v>
      </c>
      <c r="D40" s="40"/>
      <c r="E40" s="17"/>
      <c r="F40" s="13"/>
      <c r="G40" s="13"/>
      <c r="H40" s="13"/>
      <c r="I40" s="13"/>
      <c r="J40" s="18"/>
      <c r="K40" s="17"/>
      <c r="L40" s="13"/>
      <c r="M40" s="13"/>
      <c r="N40" s="13"/>
      <c r="O40" s="13"/>
      <c r="P40" s="18"/>
    </row>
    <row r="41" spans="1:16">
      <c r="A41" s="3" t="s">
        <v>139</v>
      </c>
      <c r="B41" s="32">
        <v>3006.0030000000006</v>
      </c>
      <c r="C41" s="32">
        <f t="shared" si="2"/>
        <v>2255.5022500000005</v>
      </c>
      <c r="D41" s="40"/>
      <c r="E41" s="17"/>
      <c r="F41" s="13"/>
      <c r="G41" s="13"/>
      <c r="H41" s="13"/>
      <c r="I41" s="13"/>
      <c r="J41" s="18"/>
      <c r="K41" s="17"/>
      <c r="L41" s="13"/>
      <c r="M41" s="13"/>
      <c r="N41" s="13"/>
      <c r="O41" s="13"/>
      <c r="P41" s="18"/>
    </row>
    <row r="42" spans="1:16">
      <c r="A42" s="3" t="s">
        <v>56</v>
      </c>
      <c r="B42" s="32">
        <v>4407.7819500000014</v>
      </c>
      <c r="C42" s="32">
        <f t="shared" si="2"/>
        <v>3306.8364625000013</v>
      </c>
      <c r="D42" s="40"/>
      <c r="E42" s="17"/>
      <c r="F42" s="13"/>
      <c r="G42" s="13"/>
      <c r="H42" s="13"/>
      <c r="I42" s="13"/>
      <c r="J42" s="18"/>
      <c r="K42" s="17"/>
      <c r="L42" s="13"/>
      <c r="M42" s="13"/>
      <c r="N42" s="13"/>
      <c r="O42" s="13"/>
      <c r="P42" s="18"/>
    </row>
    <row r="43" spans="1:16">
      <c r="A43" s="3" t="s">
        <v>57</v>
      </c>
      <c r="B43" s="32">
        <v>4714.5169500000011</v>
      </c>
      <c r="C43" s="32">
        <f t="shared" si="2"/>
        <v>3536.8877125000008</v>
      </c>
      <c r="D43" s="40"/>
      <c r="E43" s="17"/>
      <c r="F43" s="13"/>
      <c r="G43" s="13"/>
      <c r="H43" s="13"/>
      <c r="I43" s="13"/>
      <c r="J43" s="18"/>
      <c r="K43" s="17"/>
      <c r="L43" s="13"/>
      <c r="M43" s="13"/>
      <c r="N43" s="13"/>
      <c r="O43" s="13"/>
      <c r="P43" s="18"/>
    </row>
    <row r="44" spans="1:16">
      <c r="A44" s="3" t="s">
        <v>58</v>
      </c>
      <c r="B44" s="32">
        <v>4723.719000000001</v>
      </c>
      <c r="C44" s="32">
        <f t="shared" si="2"/>
        <v>3543.7892500000007</v>
      </c>
      <c r="D44" s="40"/>
      <c r="E44" s="17"/>
      <c r="F44" s="13"/>
      <c r="G44" s="13"/>
      <c r="H44" s="13"/>
      <c r="I44" s="13"/>
      <c r="J44" s="18"/>
      <c r="K44" s="17"/>
      <c r="L44" s="13"/>
      <c r="M44" s="13"/>
      <c r="N44" s="13"/>
      <c r="O44" s="13"/>
      <c r="P44" s="18"/>
    </row>
    <row r="45" spans="1:16" ht="15.75" thickBot="1">
      <c r="A45" s="3" t="s">
        <v>59</v>
      </c>
      <c r="B45" s="32">
        <v>5030.4540000000015</v>
      </c>
      <c r="C45" s="32">
        <f t="shared" si="2"/>
        <v>3773.8405000000012</v>
      </c>
      <c r="D45" s="40"/>
      <c r="E45" s="19"/>
      <c r="F45" s="20"/>
      <c r="G45" s="20"/>
      <c r="H45" s="20"/>
      <c r="I45" s="20"/>
      <c r="J45" s="21"/>
      <c r="K45" s="19"/>
      <c r="L45" s="20"/>
      <c r="M45" s="20"/>
      <c r="N45" s="20"/>
      <c r="O45" s="20"/>
      <c r="P45" s="21"/>
    </row>
    <row r="46" spans="1:16" ht="18">
      <c r="A46" s="98" t="s">
        <v>176</v>
      </c>
      <c r="B46" s="99"/>
      <c r="C46" s="99"/>
      <c r="D46" s="99"/>
      <c r="E46" s="108"/>
      <c r="F46" s="108"/>
      <c r="G46" s="108"/>
      <c r="H46" s="108"/>
      <c r="I46" s="106"/>
      <c r="J46" s="106"/>
      <c r="K46" s="106"/>
      <c r="L46" s="106"/>
      <c r="M46" s="106"/>
      <c r="N46" s="106"/>
      <c r="O46" s="106"/>
      <c r="P46" s="107"/>
    </row>
    <row r="47" spans="1:16">
      <c r="A47" s="104" t="s">
        <v>120</v>
      </c>
      <c r="B47" s="105"/>
      <c r="C47" s="105"/>
      <c r="D47" s="105"/>
      <c r="E47" s="14"/>
      <c r="F47" s="15"/>
      <c r="G47" s="15"/>
      <c r="H47" s="15"/>
      <c r="I47" s="14"/>
      <c r="J47" s="15"/>
      <c r="K47" s="15"/>
      <c r="L47" s="16"/>
      <c r="M47" s="15"/>
      <c r="N47" s="15"/>
      <c r="O47" s="15"/>
      <c r="P47" s="16"/>
    </row>
    <row r="48" spans="1:16">
      <c r="A48" s="22" t="s">
        <v>159</v>
      </c>
      <c r="B48" s="41">
        <v>5625</v>
      </c>
      <c r="C48" s="36">
        <f t="shared" ref="C48:C53" si="3">B48-(B48*$C$2-1)</f>
        <v>4219.75</v>
      </c>
      <c r="D48" s="55">
        <f>C48-600</f>
        <v>3619.75</v>
      </c>
      <c r="E48" s="17"/>
      <c r="F48" s="13"/>
      <c r="G48" s="13"/>
      <c r="H48" s="13"/>
      <c r="I48" s="17"/>
      <c r="J48" s="13"/>
      <c r="K48" s="13"/>
      <c r="L48" s="18"/>
      <c r="M48" s="13"/>
      <c r="N48" s="13"/>
      <c r="O48" s="13"/>
      <c r="P48" s="18"/>
    </row>
    <row r="49" spans="1:16" ht="23.25" customHeight="1">
      <c r="A49" s="22" t="s">
        <v>203</v>
      </c>
      <c r="B49" s="36">
        <v>6187.5</v>
      </c>
      <c r="C49" s="36">
        <f t="shared" si="3"/>
        <v>4641.625</v>
      </c>
      <c r="D49" s="55">
        <f>C49-800</f>
        <v>3841.625</v>
      </c>
      <c r="E49" s="17"/>
      <c r="F49" s="13"/>
      <c r="G49" s="13"/>
      <c r="H49" s="13"/>
      <c r="I49" s="17"/>
      <c r="J49" s="13"/>
      <c r="K49" s="13"/>
      <c r="L49" s="18"/>
      <c r="M49" s="13"/>
      <c r="N49" s="13"/>
      <c r="O49" s="13"/>
      <c r="P49" s="18"/>
    </row>
    <row r="50" spans="1:16" ht="22.5" customHeight="1">
      <c r="A50" s="22" t="s">
        <v>204</v>
      </c>
      <c r="B50" s="42">
        <v>6875</v>
      </c>
      <c r="C50" s="36">
        <f t="shared" si="3"/>
        <v>5157.25</v>
      </c>
      <c r="D50" s="55">
        <f>C50-1100</f>
        <v>4057.25</v>
      </c>
      <c r="E50" s="17"/>
      <c r="F50" s="13"/>
      <c r="G50" s="13"/>
      <c r="H50" s="13"/>
      <c r="I50" s="17"/>
      <c r="J50" s="13"/>
      <c r="K50" s="13"/>
      <c r="L50" s="18"/>
      <c r="M50" s="13"/>
      <c r="N50" s="13"/>
      <c r="O50" s="13"/>
      <c r="P50" s="18"/>
    </row>
    <row r="51" spans="1:16" ht="22.5" customHeight="1">
      <c r="A51" s="22" t="s">
        <v>160</v>
      </c>
      <c r="B51" s="42">
        <v>2500</v>
      </c>
      <c r="C51" s="36">
        <f t="shared" si="3"/>
        <v>1876</v>
      </c>
      <c r="D51" s="55"/>
      <c r="E51" s="17"/>
      <c r="F51" s="13"/>
      <c r="G51" s="13"/>
      <c r="H51" s="13"/>
      <c r="I51" s="17"/>
      <c r="J51" s="13"/>
      <c r="K51" s="13"/>
      <c r="L51" s="18"/>
      <c r="M51" s="13"/>
      <c r="N51" s="13"/>
      <c r="O51" s="13"/>
      <c r="P51" s="18"/>
    </row>
    <row r="52" spans="1:16" ht="22.5" customHeight="1">
      <c r="A52" s="22" t="s">
        <v>44</v>
      </c>
      <c r="B52" s="42">
        <v>2750</v>
      </c>
      <c r="C52" s="36">
        <f t="shared" si="3"/>
        <v>2063.5</v>
      </c>
      <c r="D52" s="56"/>
      <c r="E52" s="17"/>
      <c r="F52" s="13"/>
      <c r="G52" s="13"/>
      <c r="H52" s="13"/>
      <c r="I52" s="17"/>
      <c r="J52" s="13"/>
      <c r="K52" s="13"/>
      <c r="L52" s="18"/>
      <c r="M52" s="13"/>
      <c r="N52" s="13"/>
      <c r="O52" s="13"/>
      <c r="P52" s="18"/>
    </row>
    <row r="53" spans="1:16" ht="21.75" customHeight="1" thickBot="1">
      <c r="A53" s="22" t="s">
        <v>45</v>
      </c>
      <c r="B53" s="42">
        <v>3000</v>
      </c>
      <c r="C53" s="36">
        <f t="shared" si="3"/>
        <v>2251</v>
      </c>
      <c r="D53" s="56"/>
      <c r="E53" s="19"/>
      <c r="F53" s="20"/>
      <c r="G53" s="20"/>
      <c r="H53" s="20"/>
      <c r="I53" s="19"/>
      <c r="J53" s="20"/>
      <c r="K53" s="20"/>
      <c r="L53" s="21"/>
      <c r="M53" s="20"/>
      <c r="N53" s="20"/>
      <c r="O53" s="20"/>
      <c r="P53" s="21"/>
    </row>
    <row r="54" spans="1:16" ht="18">
      <c r="A54" s="98" t="s">
        <v>175</v>
      </c>
      <c r="B54" s="99"/>
      <c r="C54" s="99"/>
      <c r="D54" s="99"/>
      <c r="E54" s="106"/>
      <c r="F54" s="106"/>
      <c r="G54" s="106"/>
      <c r="H54" s="106"/>
      <c r="I54" s="106"/>
      <c r="J54" s="106"/>
      <c r="K54" s="106"/>
      <c r="L54" s="106"/>
      <c r="M54" s="106"/>
      <c r="N54" s="106"/>
      <c r="O54" s="106"/>
      <c r="P54" s="107"/>
    </row>
    <row r="55" spans="1:16">
      <c r="A55" s="104" t="s">
        <v>119</v>
      </c>
      <c r="B55" s="105"/>
      <c r="C55" s="105"/>
      <c r="D55" s="105"/>
      <c r="E55" s="111" t="s">
        <v>15</v>
      </c>
      <c r="F55" s="112"/>
      <c r="G55" s="113"/>
      <c r="H55" s="14"/>
      <c r="I55" s="15" t="s">
        <v>17</v>
      </c>
      <c r="J55" s="16"/>
      <c r="K55" s="14"/>
      <c r="L55" s="15" t="s">
        <v>19</v>
      </c>
      <c r="M55" s="16"/>
      <c r="N55" s="14"/>
      <c r="O55" s="15" t="s">
        <v>18</v>
      </c>
      <c r="P55" s="16"/>
    </row>
    <row r="56" spans="1:16">
      <c r="A56" s="1" t="s">
        <v>3</v>
      </c>
      <c r="B56" s="32">
        <v>3187.5</v>
      </c>
      <c r="C56" s="32">
        <f t="shared" ref="C56:C70" si="4">B56-(B56*$C$2-1)</f>
        <v>2391.625</v>
      </c>
      <c r="D56" s="39">
        <f>C56-400</f>
        <v>1991.625</v>
      </c>
      <c r="E56" s="114"/>
      <c r="F56" s="115"/>
      <c r="G56" s="116"/>
      <c r="H56" s="17"/>
      <c r="I56" s="13"/>
      <c r="J56" s="18"/>
      <c r="K56" s="114"/>
      <c r="L56" s="115"/>
      <c r="M56" s="116"/>
      <c r="N56" s="114"/>
      <c r="O56" s="115"/>
      <c r="P56" s="116"/>
    </row>
    <row r="57" spans="1:16">
      <c r="A57" s="2" t="s">
        <v>217</v>
      </c>
      <c r="B57" s="32">
        <v>3437.5</v>
      </c>
      <c r="C57" s="32">
        <f t="shared" si="4"/>
        <v>2579.125</v>
      </c>
      <c r="D57" s="39">
        <f>C57-500</f>
        <v>2079.125</v>
      </c>
      <c r="E57" s="17"/>
      <c r="F57" s="13"/>
      <c r="G57" s="18"/>
      <c r="H57" s="17"/>
      <c r="I57" s="13"/>
      <c r="J57" s="18"/>
      <c r="K57" s="17"/>
      <c r="L57" s="13"/>
      <c r="M57" s="18"/>
      <c r="N57" s="17"/>
      <c r="O57" s="13"/>
      <c r="P57" s="18"/>
    </row>
    <row r="58" spans="1:16">
      <c r="A58" s="3" t="s">
        <v>4</v>
      </c>
      <c r="B58" s="32">
        <v>3775</v>
      </c>
      <c r="C58" s="32">
        <f t="shared" si="4"/>
        <v>2832.25</v>
      </c>
      <c r="D58" s="39">
        <f>C58-600</f>
        <v>2232.25</v>
      </c>
      <c r="E58" s="17"/>
      <c r="F58" s="13"/>
      <c r="G58" s="18"/>
      <c r="H58" s="17"/>
      <c r="I58" s="13"/>
      <c r="J58" s="18"/>
      <c r="K58" s="17"/>
      <c r="L58" s="13"/>
      <c r="M58" s="18"/>
      <c r="N58" s="17"/>
      <c r="O58" s="13"/>
      <c r="P58" s="18"/>
    </row>
    <row r="59" spans="1:16">
      <c r="A59" s="3" t="s">
        <v>5</v>
      </c>
      <c r="B59" s="32">
        <v>4062.5</v>
      </c>
      <c r="C59" s="32">
        <f t="shared" si="4"/>
        <v>3047.875</v>
      </c>
      <c r="D59" s="39">
        <f>C59-700</f>
        <v>2347.875</v>
      </c>
      <c r="E59" s="17"/>
      <c r="F59" s="13"/>
      <c r="G59" s="18"/>
      <c r="H59" s="17"/>
      <c r="I59" s="13"/>
      <c r="J59" s="18"/>
      <c r="K59" s="17"/>
      <c r="L59" s="13"/>
      <c r="M59" s="18"/>
      <c r="N59" s="17"/>
      <c r="O59" s="13"/>
      <c r="P59" s="18"/>
    </row>
    <row r="60" spans="1:16">
      <c r="A60" s="3" t="s">
        <v>205</v>
      </c>
      <c r="B60" s="32">
        <v>4375</v>
      </c>
      <c r="C60" s="32">
        <f t="shared" si="4"/>
        <v>3282.25</v>
      </c>
      <c r="D60" s="39">
        <f>C60-800</f>
        <v>2482.25</v>
      </c>
      <c r="E60" s="17"/>
      <c r="F60" s="13"/>
      <c r="G60" s="18"/>
      <c r="H60" s="17"/>
      <c r="I60" s="13"/>
      <c r="J60" s="18"/>
      <c r="K60" s="17"/>
      <c r="L60" s="13"/>
      <c r="M60" s="18"/>
      <c r="N60" s="17"/>
      <c r="O60" s="13"/>
      <c r="P60" s="18"/>
    </row>
    <row r="61" spans="1:16">
      <c r="A61" s="3" t="s">
        <v>206</v>
      </c>
      <c r="B61" s="32">
        <v>5000</v>
      </c>
      <c r="C61" s="32">
        <f t="shared" si="4"/>
        <v>3751</v>
      </c>
      <c r="D61" s="39">
        <f>C61-1100</f>
        <v>2651</v>
      </c>
      <c r="E61" s="17"/>
      <c r="F61" s="13"/>
      <c r="G61" s="18"/>
      <c r="H61" s="17"/>
      <c r="I61" s="13"/>
      <c r="J61" s="18"/>
      <c r="K61" s="17"/>
      <c r="L61" s="13"/>
      <c r="M61" s="18"/>
      <c r="N61" s="17"/>
      <c r="O61" s="13"/>
      <c r="P61" s="18"/>
    </row>
    <row r="62" spans="1:16">
      <c r="A62" s="7" t="s">
        <v>6</v>
      </c>
      <c r="B62" s="33">
        <v>2625</v>
      </c>
      <c r="C62" s="32">
        <f t="shared" si="4"/>
        <v>1969.75</v>
      </c>
      <c r="D62" s="69"/>
      <c r="E62" s="19"/>
      <c r="F62" s="20"/>
      <c r="G62" s="21"/>
      <c r="H62" s="19"/>
      <c r="I62" s="20"/>
      <c r="J62" s="21"/>
      <c r="K62" s="19"/>
      <c r="L62" s="20"/>
      <c r="M62" s="21"/>
      <c r="N62" s="19"/>
      <c r="O62" s="20"/>
      <c r="P62" s="21"/>
    </row>
    <row r="63" spans="1:16">
      <c r="A63" s="3" t="s">
        <v>7</v>
      </c>
      <c r="B63" s="32">
        <v>2750</v>
      </c>
      <c r="C63" s="32">
        <f t="shared" si="4"/>
        <v>2063.5</v>
      </c>
      <c r="D63" s="34"/>
      <c r="E63" s="112" t="s">
        <v>16</v>
      </c>
      <c r="F63" s="112"/>
      <c r="G63" s="113"/>
      <c r="H63" s="57" t="s">
        <v>21</v>
      </c>
      <c r="I63" s="58"/>
      <c r="J63" s="59"/>
      <c r="K63" s="111" t="s">
        <v>20</v>
      </c>
      <c r="L63" s="112"/>
      <c r="M63" s="113"/>
      <c r="N63" s="111" t="s">
        <v>22</v>
      </c>
      <c r="O63" s="112"/>
      <c r="P63" s="113"/>
    </row>
    <row r="64" spans="1:16">
      <c r="A64" s="3" t="s">
        <v>8</v>
      </c>
      <c r="B64" s="32">
        <v>2875</v>
      </c>
      <c r="C64" s="32">
        <f t="shared" si="4"/>
        <v>2157.25</v>
      </c>
      <c r="D64" s="34"/>
      <c r="E64" s="13"/>
      <c r="F64" s="13"/>
      <c r="G64" s="18"/>
      <c r="H64" s="17"/>
      <c r="I64" s="13"/>
      <c r="J64" s="18"/>
      <c r="K64" s="17"/>
      <c r="L64" s="13"/>
      <c r="M64" s="18"/>
      <c r="N64" s="17"/>
      <c r="O64" s="13"/>
      <c r="P64" s="18"/>
    </row>
    <row r="65" spans="1:16">
      <c r="A65" s="3" t="s">
        <v>9</v>
      </c>
      <c r="B65" s="32">
        <v>3000</v>
      </c>
      <c r="C65" s="32">
        <f t="shared" si="4"/>
        <v>2251</v>
      </c>
      <c r="D65" s="34"/>
      <c r="E65" s="13"/>
      <c r="F65" s="13"/>
      <c r="G65" s="18"/>
      <c r="H65" s="17"/>
      <c r="I65" s="13"/>
      <c r="J65" s="18"/>
      <c r="K65" s="17"/>
      <c r="L65" s="13"/>
      <c r="M65" s="18"/>
      <c r="N65" s="17"/>
      <c r="O65" s="13"/>
      <c r="P65" s="18"/>
    </row>
    <row r="66" spans="1:16">
      <c r="A66" s="9" t="s">
        <v>10</v>
      </c>
      <c r="B66" s="35">
        <v>3125</v>
      </c>
      <c r="C66" s="32">
        <f t="shared" si="4"/>
        <v>2344.75</v>
      </c>
      <c r="D66" s="43"/>
      <c r="E66" s="13"/>
      <c r="F66" s="13"/>
      <c r="G66" s="18"/>
      <c r="H66" s="17"/>
      <c r="I66" s="13"/>
      <c r="J66" s="18"/>
      <c r="K66" s="17"/>
      <c r="L66" s="13"/>
      <c r="M66" s="18"/>
      <c r="N66" s="17"/>
      <c r="O66" s="13"/>
      <c r="P66" s="18"/>
    </row>
    <row r="67" spans="1:16">
      <c r="A67" s="3" t="s">
        <v>11</v>
      </c>
      <c r="B67" s="32">
        <v>3812.5</v>
      </c>
      <c r="C67" s="32">
        <f t="shared" si="4"/>
        <v>2860.375</v>
      </c>
      <c r="D67" s="34"/>
      <c r="E67" s="13"/>
      <c r="F67" s="13"/>
      <c r="G67" s="18"/>
      <c r="H67" s="17"/>
      <c r="I67" s="13"/>
      <c r="J67" s="18"/>
      <c r="K67" s="17"/>
      <c r="L67" s="13"/>
      <c r="M67" s="18"/>
      <c r="N67" s="17"/>
      <c r="O67" s="13"/>
      <c r="P67" s="18"/>
    </row>
    <row r="68" spans="1:16">
      <c r="A68" s="3" t="s">
        <v>14</v>
      </c>
      <c r="B68" s="32">
        <v>3956.25</v>
      </c>
      <c r="C68" s="32">
        <f t="shared" si="4"/>
        <v>2968.1875</v>
      </c>
      <c r="D68" s="34"/>
      <c r="E68" s="13"/>
      <c r="F68" s="13"/>
      <c r="G68" s="18"/>
      <c r="H68" s="17"/>
      <c r="I68" s="13"/>
      <c r="J68" s="18"/>
      <c r="K68" s="17"/>
      <c r="L68" s="13"/>
      <c r="M68" s="18"/>
      <c r="N68" s="17"/>
      <c r="O68" s="13"/>
      <c r="P68" s="18"/>
    </row>
    <row r="69" spans="1:16">
      <c r="A69" s="3" t="s">
        <v>12</v>
      </c>
      <c r="B69" s="32">
        <v>4472.875</v>
      </c>
      <c r="C69" s="32">
        <f t="shared" si="4"/>
        <v>3355.65625</v>
      </c>
      <c r="D69" s="34"/>
      <c r="E69" s="13"/>
      <c r="F69" s="13"/>
      <c r="G69" s="18"/>
      <c r="H69" s="17"/>
      <c r="I69" s="13"/>
      <c r="J69" s="18"/>
      <c r="K69" s="17"/>
      <c r="L69" s="13"/>
      <c r="M69" s="18"/>
      <c r="N69" s="17"/>
      <c r="O69" s="13"/>
      <c r="P69" s="18"/>
    </row>
    <row r="70" spans="1:16" ht="15.75" thickBot="1">
      <c r="A70" s="9" t="s">
        <v>13</v>
      </c>
      <c r="B70" s="35">
        <v>4974.75</v>
      </c>
      <c r="C70" s="32">
        <f t="shared" si="4"/>
        <v>3732.0625</v>
      </c>
      <c r="D70" s="43"/>
      <c r="E70" s="20"/>
      <c r="F70" s="20"/>
      <c r="G70" s="21"/>
      <c r="H70" s="19"/>
      <c r="I70" s="20"/>
      <c r="J70" s="21"/>
      <c r="K70" s="19"/>
      <c r="L70" s="20"/>
      <c r="M70" s="21"/>
      <c r="N70" s="19"/>
      <c r="O70" s="20"/>
      <c r="P70" s="21"/>
    </row>
    <row r="71" spans="1:16" ht="18">
      <c r="A71" s="98" t="s">
        <v>181</v>
      </c>
      <c r="B71" s="99"/>
      <c r="C71" s="99"/>
      <c r="D71" s="99"/>
      <c r="E71" s="100"/>
      <c r="F71" s="100"/>
      <c r="G71" s="100"/>
      <c r="H71" s="100"/>
      <c r="I71" s="100"/>
      <c r="J71" s="100"/>
      <c r="K71" s="100"/>
      <c r="L71" s="100"/>
      <c r="M71" s="100"/>
      <c r="N71" s="100"/>
      <c r="O71" s="100"/>
      <c r="P71" s="101"/>
    </row>
    <row r="72" spans="1:16">
      <c r="A72" s="104" t="s">
        <v>119</v>
      </c>
      <c r="B72" s="105"/>
      <c r="C72" s="105"/>
      <c r="D72" s="105"/>
      <c r="E72" s="14"/>
      <c r="F72" s="15"/>
      <c r="G72" s="16"/>
      <c r="H72" s="14"/>
      <c r="I72" s="15"/>
      <c r="J72" s="16"/>
      <c r="K72" s="14"/>
      <c r="L72" s="15"/>
      <c r="M72" s="15"/>
      <c r="N72" s="15"/>
      <c r="O72" s="15"/>
      <c r="P72" s="16"/>
    </row>
    <row r="73" spans="1:16">
      <c r="A73" s="2" t="s">
        <v>23</v>
      </c>
      <c r="B73" s="33">
        <v>3125</v>
      </c>
      <c r="C73" s="32">
        <f t="shared" ref="C73:C80" si="5">B73-(B73*$C$2-1)</f>
        <v>2344.75</v>
      </c>
      <c r="D73" s="68">
        <f>C73-400</f>
        <v>1944.75</v>
      </c>
      <c r="E73" s="17"/>
      <c r="F73" s="13"/>
      <c r="G73" s="18"/>
      <c r="H73" s="17"/>
      <c r="I73" s="13"/>
      <c r="J73" s="18"/>
      <c r="K73" s="17"/>
      <c r="L73" s="13"/>
      <c r="M73" s="13"/>
      <c r="N73" s="13"/>
      <c r="O73" s="13"/>
      <c r="P73" s="18"/>
    </row>
    <row r="74" spans="1:16">
      <c r="A74" s="2" t="s">
        <v>218</v>
      </c>
      <c r="B74" s="32">
        <v>3375</v>
      </c>
      <c r="C74" s="32">
        <f t="shared" si="5"/>
        <v>2532.25</v>
      </c>
      <c r="D74" s="39">
        <f>C74-500</f>
        <v>2032.25</v>
      </c>
      <c r="E74" s="17"/>
      <c r="F74" s="13"/>
      <c r="G74" s="18"/>
      <c r="H74" s="17"/>
      <c r="I74" s="13"/>
      <c r="J74" s="18"/>
      <c r="K74" s="17"/>
      <c r="L74" s="13"/>
      <c r="M74" s="13"/>
      <c r="N74" s="13"/>
      <c r="O74" s="13"/>
      <c r="P74" s="18"/>
    </row>
    <row r="75" spans="1:16">
      <c r="A75" s="3" t="s">
        <v>24</v>
      </c>
      <c r="B75" s="32">
        <v>3687.5</v>
      </c>
      <c r="C75" s="32">
        <f t="shared" si="5"/>
        <v>2766.625</v>
      </c>
      <c r="D75" s="39">
        <f>C75-600</f>
        <v>2166.625</v>
      </c>
      <c r="E75" s="17"/>
      <c r="F75" s="13"/>
      <c r="G75" s="18"/>
      <c r="H75" s="17"/>
      <c r="I75" s="13"/>
      <c r="J75" s="18"/>
      <c r="K75" s="17"/>
      <c r="L75" s="13"/>
      <c r="M75" s="13"/>
      <c r="N75" s="13"/>
      <c r="O75" s="13"/>
      <c r="P75" s="18"/>
    </row>
    <row r="76" spans="1:16">
      <c r="A76" s="9" t="s">
        <v>25</v>
      </c>
      <c r="B76" s="35">
        <v>4000</v>
      </c>
      <c r="C76" s="32">
        <f t="shared" si="5"/>
        <v>3001</v>
      </c>
      <c r="D76" s="70">
        <f>C76-700</f>
        <v>2301</v>
      </c>
      <c r="E76" s="17"/>
      <c r="F76" s="13"/>
      <c r="G76" s="18"/>
      <c r="H76" s="17"/>
      <c r="I76" s="13"/>
      <c r="J76" s="18"/>
      <c r="K76" s="17"/>
      <c r="L76" s="13"/>
      <c r="M76" s="13"/>
      <c r="N76" s="13"/>
      <c r="O76" s="13"/>
      <c r="P76" s="18"/>
    </row>
    <row r="77" spans="1:16">
      <c r="A77" s="3" t="s">
        <v>26</v>
      </c>
      <c r="B77" s="32">
        <v>1812.5</v>
      </c>
      <c r="C77" s="32">
        <f t="shared" si="5"/>
        <v>1360.375</v>
      </c>
      <c r="D77" s="40"/>
      <c r="E77" s="17"/>
      <c r="F77" s="13"/>
      <c r="G77" s="18"/>
      <c r="H77" s="17"/>
      <c r="I77" s="13"/>
      <c r="J77" s="18"/>
      <c r="K77" s="17"/>
      <c r="L77" s="13"/>
      <c r="M77" s="13"/>
      <c r="N77" s="13"/>
      <c r="O77" s="13"/>
      <c r="P77" s="18"/>
    </row>
    <row r="78" spans="1:16">
      <c r="A78" s="3" t="s">
        <v>27</v>
      </c>
      <c r="B78" s="44">
        <v>1875</v>
      </c>
      <c r="C78" s="32">
        <f t="shared" si="5"/>
        <v>1407.25</v>
      </c>
      <c r="D78" s="40"/>
      <c r="E78" s="17"/>
      <c r="F78" s="13"/>
      <c r="G78" s="18"/>
      <c r="H78" s="17"/>
      <c r="I78" s="13"/>
      <c r="J78" s="18"/>
      <c r="K78" s="17"/>
      <c r="L78" s="13"/>
      <c r="M78" s="13"/>
      <c r="N78" s="13"/>
      <c r="O78" s="13"/>
      <c r="P78" s="18"/>
    </row>
    <row r="79" spans="1:16">
      <c r="A79" s="3" t="s">
        <v>28</v>
      </c>
      <c r="B79" s="44">
        <v>1937.5</v>
      </c>
      <c r="C79" s="32">
        <f t="shared" si="5"/>
        <v>1454.125</v>
      </c>
      <c r="D79" s="40"/>
      <c r="E79" s="17"/>
      <c r="F79" s="13"/>
      <c r="G79" s="18"/>
      <c r="H79" s="17"/>
      <c r="I79" s="13"/>
      <c r="J79" s="18"/>
      <c r="K79" s="17"/>
      <c r="L79" s="13"/>
      <c r="M79" s="13"/>
      <c r="N79" s="13"/>
      <c r="O79" s="13"/>
      <c r="P79" s="18"/>
    </row>
    <row r="80" spans="1:16" ht="15.75" thickBot="1">
      <c r="A80" s="3" t="s">
        <v>29</v>
      </c>
      <c r="B80" s="44">
        <v>2000</v>
      </c>
      <c r="C80" s="32">
        <f t="shared" si="5"/>
        <v>1501</v>
      </c>
      <c r="D80" s="40"/>
      <c r="E80" s="19"/>
      <c r="F80" s="20"/>
      <c r="G80" s="21"/>
      <c r="H80" s="19"/>
      <c r="I80" s="20"/>
      <c r="J80" s="21"/>
      <c r="K80" s="19"/>
      <c r="L80" s="20"/>
      <c r="M80" s="20"/>
      <c r="N80" s="20"/>
      <c r="O80" s="20"/>
      <c r="P80" s="21"/>
    </row>
    <row r="81" spans="1:32" ht="18">
      <c r="A81" s="98" t="s">
        <v>182</v>
      </c>
      <c r="B81" s="99"/>
      <c r="C81" s="99"/>
      <c r="D81" s="99"/>
      <c r="E81" s="106"/>
      <c r="F81" s="106"/>
      <c r="G81" s="106"/>
      <c r="H81" s="106"/>
      <c r="I81" s="106"/>
      <c r="J81" s="106"/>
      <c r="K81" s="106"/>
      <c r="L81" s="106"/>
      <c r="M81" s="106"/>
      <c r="N81" s="106"/>
      <c r="O81" s="106"/>
      <c r="P81" s="107"/>
    </row>
    <row r="82" spans="1:32">
      <c r="A82" s="104" t="s">
        <v>119</v>
      </c>
      <c r="B82" s="105"/>
      <c r="C82" s="105"/>
      <c r="D82" s="105"/>
      <c r="E82" s="14"/>
      <c r="F82" s="15"/>
      <c r="G82" s="16"/>
      <c r="H82" s="14"/>
      <c r="I82" s="15"/>
      <c r="J82" s="16"/>
      <c r="K82" s="14"/>
      <c r="L82" s="15"/>
      <c r="M82" s="15"/>
      <c r="N82" s="15"/>
      <c r="O82" s="15"/>
      <c r="P82" s="16"/>
    </row>
    <row r="83" spans="1:32" s="79" customFormat="1">
      <c r="A83" s="2" t="s">
        <v>222</v>
      </c>
      <c r="B83" s="78">
        <v>4000</v>
      </c>
      <c r="C83" s="32">
        <f>B83-(B83*$C$2-1)</f>
        <v>3001</v>
      </c>
      <c r="D83" s="80">
        <f>C83-400</f>
        <v>2601</v>
      </c>
      <c r="E83" s="17"/>
      <c r="F83" s="13"/>
      <c r="G83" s="18"/>
      <c r="H83" s="17"/>
      <c r="I83" s="13"/>
      <c r="J83" s="18"/>
      <c r="K83" s="17"/>
      <c r="L83" s="13"/>
      <c r="M83" s="13"/>
      <c r="N83" s="13"/>
      <c r="O83" s="13"/>
      <c r="P83" s="18"/>
    </row>
    <row r="84" spans="1:32">
      <c r="A84" s="5" t="s">
        <v>219</v>
      </c>
      <c r="B84" s="32">
        <v>4312.5</v>
      </c>
      <c r="C84" s="32">
        <f t="shared" ref="C84:C94" si="6">B84-(B84*$C$2-1)</f>
        <v>3235.375</v>
      </c>
      <c r="D84" s="39">
        <f>C84-500</f>
        <v>2735.375</v>
      </c>
      <c r="E84" s="17"/>
      <c r="F84" s="13"/>
      <c r="G84" s="18"/>
      <c r="H84" s="17"/>
      <c r="I84" s="13"/>
      <c r="J84" s="18"/>
      <c r="K84" s="17"/>
      <c r="L84" s="13"/>
      <c r="M84" s="13"/>
      <c r="N84" s="13"/>
      <c r="O84" s="13"/>
      <c r="P84" s="18"/>
    </row>
    <row r="85" spans="1:32">
      <c r="A85" s="6" t="s">
        <v>30</v>
      </c>
      <c r="B85" s="32">
        <v>4562.5</v>
      </c>
      <c r="C85" s="32">
        <f t="shared" si="6"/>
        <v>3422.875</v>
      </c>
      <c r="D85" s="39">
        <f>C85-600</f>
        <v>2822.875</v>
      </c>
      <c r="E85" s="17"/>
      <c r="F85" s="13"/>
      <c r="G85" s="18"/>
      <c r="H85" s="17"/>
      <c r="I85" s="13"/>
      <c r="J85" s="18"/>
      <c r="K85" s="17"/>
      <c r="L85" s="13"/>
      <c r="M85" s="13"/>
      <c r="N85" s="13"/>
      <c r="O85" s="13"/>
      <c r="P85" s="18"/>
    </row>
    <row r="86" spans="1:32">
      <c r="A86" s="6" t="s">
        <v>31</v>
      </c>
      <c r="B86" s="32">
        <v>4875</v>
      </c>
      <c r="C86" s="32">
        <f t="shared" si="6"/>
        <v>3657.25</v>
      </c>
      <c r="D86" s="39">
        <f>C86-700</f>
        <v>2957.25</v>
      </c>
      <c r="E86" s="17"/>
      <c r="F86" s="13"/>
      <c r="G86" s="18"/>
      <c r="H86" s="17"/>
      <c r="I86" s="13"/>
      <c r="J86" s="18"/>
      <c r="K86" s="17"/>
      <c r="L86" s="13"/>
      <c r="M86" s="13"/>
      <c r="N86" s="13"/>
      <c r="O86" s="13"/>
      <c r="P86" s="18"/>
    </row>
    <row r="87" spans="1:32">
      <c r="A87" s="6" t="s">
        <v>32</v>
      </c>
      <c r="B87" s="32">
        <v>5125</v>
      </c>
      <c r="C87" s="32">
        <f t="shared" si="6"/>
        <v>3844.75</v>
      </c>
      <c r="D87" s="39">
        <f>C87-700</f>
        <v>3144.75</v>
      </c>
      <c r="E87" s="17"/>
      <c r="F87" s="13"/>
      <c r="G87" s="18"/>
      <c r="H87" s="17"/>
      <c r="I87" s="13"/>
      <c r="J87" s="18"/>
      <c r="K87" s="17"/>
      <c r="L87" s="13"/>
      <c r="M87" s="13"/>
      <c r="N87" s="13"/>
      <c r="O87" s="13"/>
      <c r="P87" s="18"/>
    </row>
    <row r="88" spans="1:32">
      <c r="A88" s="24" t="s">
        <v>207</v>
      </c>
      <c r="B88" s="32">
        <v>5250</v>
      </c>
      <c r="C88" s="32">
        <f>B88-(B88*$C$2-1)</f>
        <v>3938.5</v>
      </c>
      <c r="D88" s="39">
        <f>C88-800</f>
        <v>3138.5</v>
      </c>
      <c r="E88" s="17"/>
      <c r="F88" s="13"/>
      <c r="G88" s="18"/>
      <c r="H88" s="17"/>
      <c r="I88" s="13"/>
      <c r="J88" s="18"/>
      <c r="K88" s="17"/>
      <c r="L88" s="13"/>
      <c r="M88" s="13"/>
      <c r="N88" s="13"/>
      <c r="O88" s="13"/>
      <c r="P88" s="18"/>
    </row>
    <row r="89" spans="1:32">
      <c r="A89" s="25" t="s">
        <v>208</v>
      </c>
      <c r="B89" s="32">
        <v>6000</v>
      </c>
      <c r="C89" s="32">
        <f>B89-(B89*$C$2-1)</f>
        <v>4501</v>
      </c>
      <c r="D89" s="39">
        <f>C89-1100</f>
        <v>3401</v>
      </c>
      <c r="E89" s="17"/>
      <c r="F89" s="13"/>
      <c r="G89" s="18"/>
      <c r="H89" s="17"/>
      <c r="I89" s="13"/>
      <c r="J89" s="18"/>
      <c r="K89" s="17"/>
      <c r="L89" s="13"/>
      <c r="M89" s="13"/>
      <c r="N89" s="13"/>
      <c r="O89" s="13"/>
      <c r="P89" s="18"/>
    </row>
    <row r="90" spans="1:32">
      <c r="A90" s="8" t="s">
        <v>33</v>
      </c>
      <c r="B90" s="33">
        <v>2250</v>
      </c>
      <c r="C90" s="32">
        <f t="shared" si="6"/>
        <v>1688.5</v>
      </c>
      <c r="D90" s="69"/>
      <c r="E90" s="17"/>
      <c r="F90" s="13"/>
      <c r="G90" s="18"/>
      <c r="H90" s="17"/>
      <c r="I90" s="13"/>
      <c r="J90" s="18"/>
      <c r="K90" s="17"/>
      <c r="L90" s="13"/>
      <c r="M90" s="13"/>
      <c r="N90" s="13"/>
      <c r="O90" s="13"/>
      <c r="P90" s="18"/>
    </row>
    <row r="91" spans="1:32">
      <c r="A91" s="6" t="s">
        <v>34</v>
      </c>
      <c r="B91" s="32">
        <v>2375</v>
      </c>
      <c r="C91" s="32">
        <f t="shared" si="6"/>
        <v>1782.25</v>
      </c>
      <c r="D91" s="40"/>
      <c r="E91" s="17"/>
      <c r="F91" s="13"/>
      <c r="G91" s="18"/>
      <c r="H91" s="17"/>
      <c r="I91" s="13"/>
      <c r="J91" s="18"/>
      <c r="K91" s="17"/>
      <c r="L91" s="13"/>
      <c r="M91" s="13"/>
      <c r="N91" s="13"/>
      <c r="O91" s="13"/>
      <c r="P91" s="18"/>
    </row>
    <row r="92" spans="1:32">
      <c r="A92" s="6" t="s">
        <v>35</v>
      </c>
      <c r="B92" s="32">
        <v>2500</v>
      </c>
      <c r="C92" s="32">
        <f t="shared" si="6"/>
        <v>1876</v>
      </c>
      <c r="D92" s="40"/>
      <c r="E92" s="17"/>
      <c r="F92" s="13"/>
      <c r="G92" s="18"/>
      <c r="H92" s="17"/>
      <c r="I92" s="13"/>
      <c r="J92" s="18"/>
      <c r="K92" s="17"/>
      <c r="L92" s="13"/>
      <c r="M92" s="13"/>
      <c r="N92" s="13"/>
      <c r="O92" s="13"/>
      <c r="P92" s="18"/>
    </row>
    <row r="93" spans="1:32">
      <c r="A93" s="6" t="s">
        <v>36</v>
      </c>
      <c r="B93" s="32">
        <v>2625</v>
      </c>
      <c r="C93" s="32">
        <f t="shared" si="6"/>
        <v>1969.75</v>
      </c>
      <c r="D93" s="40"/>
      <c r="E93" s="17"/>
      <c r="F93" s="13"/>
      <c r="G93" s="18"/>
      <c r="H93" s="17"/>
      <c r="I93" s="13"/>
      <c r="J93" s="18"/>
      <c r="K93" s="17"/>
      <c r="L93" s="13"/>
      <c r="M93" s="13"/>
      <c r="N93" s="13"/>
      <c r="O93" s="13"/>
      <c r="P93" s="18"/>
    </row>
    <row r="94" spans="1:32" ht="15.75" thickBot="1">
      <c r="A94" s="10" t="s">
        <v>37</v>
      </c>
      <c r="B94" s="35">
        <v>2750</v>
      </c>
      <c r="C94" s="32">
        <f t="shared" si="6"/>
        <v>2063.5</v>
      </c>
      <c r="D94" s="71"/>
      <c r="E94" s="19"/>
      <c r="F94" s="20"/>
      <c r="G94" s="21"/>
      <c r="H94" s="19"/>
      <c r="I94" s="20"/>
      <c r="J94" s="21"/>
      <c r="K94" s="19"/>
      <c r="L94" s="20"/>
      <c r="M94" s="20"/>
      <c r="N94" s="20"/>
      <c r="O94" s="20"/>
      <c r="P94" s="21"/>
    </row>
    <row r="95" spans="1:32" ht="18">
      <c r="A95" s="110" t="s">
        <v>214</v>
      </c>
      <c r="B95" s="99"/>
      <c r="C95" s="99"/>
      <c r="D95" s="99"/>
      <c r="E95" s="106"/>
      <c r="F95" s="106"/>
      <c r="G95" s="106"/>
      <c r="H95" s="106"/>
      <c r="I95" s="106"/>
      <c r="J95" s="106"/>
      <c r="K95" s="106"/>
      <c r="L95" s="106"/>
      <c r="M95" s="106"/>
      <c r="N95" s="106"/>
      <c r="O95" s="106"/>
      <c r="P95" s="107"/>
      <c r="Q95" s="110" t="s">
        <v>213</v>
      </c>
      <c r="R95" s="99"/>
      <c r="S95" s="99"/>
      <c r="T95" s="99"/>
      <c r="U95" s="106"/>
      <c r="V95" s="106"/>
      <c r="W95" s="106"/>
      <c r="X95" s="106"/>
      <c r="Y95" s="106"/>
      <c r="Z95" s="106"/>
      <c r="AA95" s="106"/>
      <c r="AB95" s="106"/>
      <c r="AC95" s="106"/>
      <c r="AD95" s="106"/>
      <c r="AE95" s="106"/>
      <c r="AF95" s="107"/>
    </row>
    <row r="96" spans="1:32">
      <c r="A96" s="104" t="s">
        <v>119</v>
      </c>
      <c r="B96" s="105"/>
      <c r="C96" s="105"/>
      <c r="D96" s="105"/>
      <c r="E96" s="14"/>
      <c r="F96" s="15"/>
      <c r="G96" s="15"/>
      <c r="H96" s="15"/>
      <c r="I96" s="16"/>
      <c r="J96" s="14"/>
      <c r="K96" s="15"/>
      <c r="L96" s="15"/>
      <c r="M96" s="15"/>
      <c r="N96" s="16"/>
      <c r="O96" s="13"/>
      <c r="P96" s="16"/>
      <c r="Q96" s="117"/>
      <c r="R96" s="118"/>
      <c r="S96" s="118"/>
      <c r="T96" s="121"/>
      <c r="U96" s="121"/>
      <c r="V96" s="121"/>
      <c r="W96" s="121"/>
      <c r="X96" s="121"/>
      <c r="Y96" s="121"/>
      <c r="Z96" s="121"/>
    </row>
    <row r="97" spans="1:32">
      <c r="A97" s="2" t="s">
        <v>130</v>
      </c>
      <c r="B97" s="33">
        <v>3837.5</v>
      </c>
      <c r="C97" s="32">
        <f t="shared" ref="C97:C107" si="7">B97-(B97*$C$2-1)</f>
        <v>2879.125</v>
      </c>
      <c r="D97" s="68">
        <f>C97-400</f>
        <v>2479.125</v>
      </c>
      <c r="E97" s="17"/>
      <c r="F97" s="13"/>
      <c r="G97" s="13"/>
      <c r="H97" s="13"/>
      <c r="I97" s="18"/>
      <c r="J97" s="17"/>
      <c r="K97" s="13"/>
      <c r="L97" s="13"/>
      <c r="M97" s="13"/>
      <c r="N97" s="18"/>
      <c r="O97" s="13"/>
      <c r="P97" s="18"/>
      <c r="Q97" s="119"/>
      <c r="R97" s="120"/>
      <c r="S97" s="120"/>
      <c r="T97" s="121"/>
      <c r="U97" s="121"/>
      <c r="V97" s="121"/>
      <c r="W97" s="121"/>
      <c r="X97" s="121"/>
      <c r="Y97" s="121"/>
      <c r="Z97" s="121"/>
    </row>
    <row r="98" spans="1:32">
      <c r="A98" s="2" t="s">
        <v>220</v>
      </c>
      <c r="B98" s="32">
        <v>4187.5</v>
      </c>
      <c r="C98" s="32">
        <f t="shared" si="7"/>
        <v>3141.625</v>
      </c>
      <c r="D98" s="39">
        <f>C98-500</f>
        <v>2641.625</v>
      </c>
      <c r="E98" s="17"/>
      <c r="F98" s="13"/>
      <c r="G98" s="13"/>
      <c r="H98" s="13"/>
      <c r="I98" s="18"/>
      <c r="J98" s="17"/>
      <c r="K98" s="13"/>
      <c r="L98" s="13"/>
      <c r="M98" s="13"/>
      <c r="N98" s="18"/>
      <c r="O98" s="13"/>
      <c r="P98" s="18"/>
      <c r="Q98" s="119"/>
      <c r="R98" s="120"/>
      <c r="S98" s="120"/>
      <c r="T98" s="121"/>
      <c r="U98" s="121"/>
      <c r="V98" s="121"/>
      <c r="W98" s="121"/>
      <c r="X98" s="121"/>
      <c r="Y98" s="121"/>
      <c r="Z98" s="121"/>
    </row>
    <row r="99" spans="1:32">
      <c r="A99" s="3" t="s">
        <v>129</v>
      </c>
      <c r="B99" s="32">
        <v>4437.5</v>
      </c>
      <c r="C99" s="32">
        <f t="shared" si="7"/>
        <v>3329.125</v>
      </c>
      <c r="D99" s="39">
        <f>C99-600</f>
        <v>2729.125</v>
      </c>
      <c r="E99" s="17"/>
      <c r="F99" s="13"/>
      <c r="G99" s="13"/>
      <c r="H99" s="13"/>
      <c r="I99" s="18"/>
      <c r="J99" s="17"/>
      <c r="K99" s="13"/>
      <c r="L99" s="13"/>
      <c r="M99" s="13"/>
      <c r="N99" s="18"/>
      <c r="O99" s="13"/>
      <c r="P99" s="18"/>
      <c r="Q99" s="119"/>
      <c r="R99" s="120"/>
      <c r="S99" s="120"/>
      <c r="T99" s="121"/>
      <c r="U99" s="121"/>
      <c r="V99" s="121"/>
      <c r="W99" s="121"/>
      <c r="X99" s="121"/>
      <c r="Y99" s="121"/>
      <c r="Z99" s="121"/>
    </row>
    <row r="100" spans="1:32">
      <c r="A100" s="3" t="s">
        <v>38</v>
      </c>
      <c r="B100" s="32">
        <v>4687.5</v>
      </c>
      <c r="C100" s="32">
        <f t="shared" si="7"/>
        <v>3516.625</v>
      </c>
      <c r="D100" s="39">
        <f>C100-700</f>
        <v>2816.625</v>
      </c>
      <c r="E100" s="17"/>
      <c r="F100" s="13"/>
      <c r="G100" s="13"/>
      <c r="H100" s="13"/>
      <c r="I100" s="18"/>
      <c r="J100" s="17"/>
      <c r="K100" s="13"/>
      <c r="L100" s="13"/>
      <c r="M100" s="13"/>
      <c r="N100" s="18"/>
      <c r="O100" s="13"/>
      <c r="P100" s="18"/>
      <c r="Q100" s="119"/>
      <c r="R100" s="120"/>
      <c r="S100" s="120"/>
      <c r="T100" s="121"/>
      <c r="U100" s="121"/>
      <c r="V100" s="121"/>
      <c r="W100" s="121"/>
      <c r="X100" s="121"/>
      <c r="Y100" s="121"/>
      <c r="Z100" s="121"/>
    </row>
    <row r="101" spans="1:32">
      <c r="A101" s="3" t="s">
        <v>207</v>
      </c>
      <c r="B101" s="32">
        <v>4750</v>
      </c>
      <c r="C101" s="32">
        <f t="shared" si="7"/>
        <v>3563.5</v>
      </c>
      <c r="D101" s="39">
        <f>C101-800</f>
        <v>2763.5</v>
      </c>
      <c r="E101" s="17"/>
      <c r="F101" s="13"/>
      <c r="G101" s="13"/>
      <c r="H101" s="13"/>
      <c r="I101" s="18"/>
      <c r="J101" s="17"/>
      <c r="K101" s="13"/>
      <c r="L101" s="13"/>
      <c r="M101" s="13"/>
      <c r="N101" s="18"/>
      <c r="O101" s="13"/>
      <c r="P101" s="18"/>
      <c r="Q101" s="119"/>
      <c r="R101" s="120"/>
      <c r="S101" s="120"/>
      <c r="T101" s="121"/>
      <c r="U101" s="121"/>
      <c r="V101" s="121"/>
      <c r="W101" s="121"/>
      <c r="X101" s="121"/>
      <c r="Y101" s="121"/>
      <c r="Z101" s="121"/>
    </row>
    <row r="102" spans="1:32">
      <c r="A102" s="9" t="s">
        <v>208</v>
      </c>
      <c r="B102" s="32">
        <v>5187.5</v>
      </c>
      <c r="C102" s="32">
        <f t="shared" si="7"/>
        <v>3891.625</v>
      </c>
      <c r="D102" s="39">
        <f>C102-1000</f>
        <v>2891.625</v>
      </c>
      <c r="E102" s="17"/>
      <c r="F102" s="13"/>
      <c r="G102" s="13"/>
      <c r="H102" s="13"/>
      <c r="I102" s="18"/>
      <c r="J102" s="17"/>
      <c r="K102" s="13"/>
      <c r="L102" s="13"/>
      <c r="M102" s="13"/>
      <c r="N102" s="18"/>
      <c r="O102" s="13"/>
      <c r="P102" s="18"/>
      <c r="Q102" s="119"/>
      <c r="R102" s="120"/>
      <c r="S102" s="120"/>
      <c r="T102" s="121"/>
      <c r="U102" s="121"/>
      <c r="V102" s="121"/>
      <c r="W102" s="121"/>
      <c r="X102" s="121"/>
      <c r="Y102" s="121"/>
      <c r="Z102" s="121"/>
    </row>
    <row r="103" spans="1:32">
      <c r="A103" s="3" t="s">
        <v>39</v>
      </c>
      <c r="B103" s="38">
        <v>2250</v>
      </c>
      <c r="C103" s="32">
        <f t="shared" si="7"/>
        <v>1688.5</v>
      </c>
      <c r="D103" s="40"/>
      <c r="E103" s="17"/>
      <c r="F103" s="13"/>
      <c r="G103" s="13"/>
      <c r="H103" s="13"/>
      <c r="I103" s="18"/>
      <c r="J103" s="17"/>
      <c r="K103" s="13"/>
      <c r="L103" s="13"/>
      <c r="M103" s="13"/>
      <c r="N103" s="18"/>
      <c r="O103" s="13"/>
      <c r="P103" s="18"/>
      <c r="Q103" s="119"/>
      <c r="R103" s="120"/>
      <c r="S103" s="120"/>
      <c r="T103" s="121"/>
      <c r="U103" s="121"/>
      <c r="V103" s="121"/>
      <c r="W103" s="121"/>
      <c r="X103" s="121"/>
      <c r="Y103" s="121"/>
      <c r="Z103" s="121"/>
    </row>
    <row r="104" spans="1:32">
      <c r="A104" s="3" t="s">
        <v>40</v>
      </c>
      <c r="B104" s="38">
        <v>2375</v>
      </c>
      <c r="C104" s="32">
        <f t="shared" si="7"/>
        <v>1782.25</v>
      </c>
      <c r="D104" s="40"/>
      <c r="E104" s="17"/>
      <c r="F104" s="13"/>
      <c r="G104" s="13"/>
      <c r="H104" s="13"/>
      <c r="I104" s="18"/>
      <c r="J104" s="17"/>
      <c r="K104" s="13"/>
      <c r="L104" s="13"/>
      <c r="M104" s="13"/>
      <c r="N104" s="18"/>
      <c r="O104" s="13"/>
      <c r="P104" s="18"/>
      <c r="Q104" s="119"/>
      <c r="R104" s="120"/>
      <c r="S104" s="120"/>
      <c r="T104" s="121"/>
      <c r="U104" s="121"/>
      <c r="V104" s="121"/>
      <c r="W104" s="121"/>
      <c r="X104" s="121"/>
      <c r="Y104" s="121"/>
      <c r="Z104" s="121"/>
    </row>
    <row r="105" spans="1:32">
      <c r="A105" s="3" t="s">
        <v>41</v>
      </c>
      <c r="B105" s="38">
        <v>2500</v>
      </c>
      <c r="C105" s="32">
        <f t="shared" si="7"/>
        <v>1876</v>
      </c>
      <c r="D105" s="40"/>
      <c r="E105" s="17"/>
      <c r="F105" s="13"/>
      <c r="G105" s="13"/>
      <c r="H105" s="13"/>
      <c r="I105" s="18"/>
      <c r="J105" s="17"/>
      <c r="K105" s="13"/>
      <c r="L105" s="13"/>
      <c r="M105" s="13"/>
      <c r="N105" s="18"/>
      <c r="O105" s="13"/>
      <c r="P105" s="18"/>
      <c r="Q105" s="119"/>
      <c r="R105" s="120"/>
      <c r="S105" s="120"/>
      <c r="T105" s="121"/>
      <c r="U105" s="121"/>
      <c r="V105" s="121"/>
      <c r="W105" s="121"/>
      <c r="X105" s="121"/>
      <c r="Y105" s="121"/>
      <c r="Z105" s="121"/>
    </row>
    <row r="106" spans="1:32">
      <c r="A106" s="3" t="s">
        <v>42</v>
      </c>
      <c r="B106" s="38">
        <v>2625</v>
      </c>
      <c r="C106" s="32">
        <f t="shared" si="7"/>
        <v>1969.75</v>
      </c>
      <c r="D106" s="40"/>
      <c r="E106" s="17"/>
      <c r="F106" s="13"/>
      <c r="G106" s="13"/>
      <c r="H106" s="13"/>
      <c r="I106" s="18"/>
      <c r="J106" s="17"/>
      <c r="K106" s="13"/>
      <c r="L106" s="13"/>
      <c r="M106" s="13"/>
      <c r="N106" s="18"/>
      <c r="O106" s="13"/>
      <c r="P106" s="18"/>
      <c r="Q106" s="119"/>
      <c r="R106" s="120"/>
      <c r="S106" s="120"/>
      <c r="T106" s="121"/>
      <c r="U106" s="121"/>
      <c r="V106" s="121"/>
      <c r="W106" s="121"/>
      <c r="X106" s="121"/>
      <c r="Y106" s="121"/>
      <c r="Z106" s="121"/>
    </row>
    <row r="107" spans="1:32" ht="15.75" thickBot="1">
      <c r="A107" s="3" t="s">
        <v>43</v>
      </c>
      <c r="B107" s="38">
        <v>2750</v>
      </c>
      <c r="C107" s="32">
        <f t="shared" si="7"/>
        <v>2063.5</v>
      </c>
      <c r="D107" s="40"/>
      <c r="E107" s="19"/>
      <c r="F107" s="20"/>
      <c r="G107" s="20"/>
      <c r="H107" s="20"/>
      <c r="I107" s="21"/>
      <c r="J107" s="19"/>
      <c r="K107" s="20"/>
      <c r="L107" s="20"/>
      <c r="M107" s="20"/>
      <c r="N107" s="21"/>
      <c r="O107" s="13"/>
      <c r="P107" s="21"/>
      <c r="Q107" s="119"/>
      <c r="R107" s="120"/>
      <c r="S107" s="120"/>
      <c r="T107" s="121"/>
      <c r="U107" s="121"/>
      <c r="V107" s="121"/>
      <c r="W107" s="121"/>
      <c r="X107" s="121"/>
      <c r="Y107" s="121"/>
      <c r="Z107" s="121"/>
    </row>
    <row r="108" spans="1:32" ht="18">
      <c r="A108" s="110" t="s">
        <v>224</v>
      </c>
      <c r="B108" s="99"/>
      <c r="C108" s="99"/>
      <c r="D108" s="99"/>
      <c r="E108" s="106"/>
      <c r="F108" s="106"/>
      <c r="G108" s="106"/>
      <c r="H108" s="106"/>
      <c r="I108" s="106"/>
      <c r="J108" s="106"/>
      <c r="K108" s="106"/>
      <c r="L108" s="106"/>
      <c r="M108" s="106"/>
      <c r="N108" s="106"/>
      <c r="O108" s="106"/>
      <c r="P108" s="107"/>
      <c r="Q108" s="110" t="s">
        <v>212</v>
      </c>
      <c r="R108" s="99"/>
      <c r="S108" s="99"/>
      <c r="T108" s="99"/>
      <c r="U108" s="106"/>
      <c r="V108" s="106"/>
      <c r="W108" s="106"/>
      <c r="X108" s="106"/>
      <c r="Y108" s="106"/>
      <c r="Z108" s="106"/>
      <c r="AA108" s="106"/>
      <c r="AB108" s="106"/>
      <c r="AC108" s="106"/>
      <c r="AD108" s="106"/>
      <c r="AE108" s="106"/>
      <c r="AF108" s="107"/>
    </row>
    <row r="109" spans="1:32">
      <c r="A109" s="104" t="s">
        <v>119</v>
      </c>
      <c r="B109" s="105"/>
      <c r="C109" s="105"/>
      <c r="D109" s="105"/>
      <c r="E109" s="14"/>
      <c r="F109" s="15"/>
      <c r="G109" s="15"/>
      <c r="H109" s="15"/>
      <c r="I109" s="16"/>
      <c r="J109" s="14"/>
      <c r="K109" s="15"/>
      <c r="L109" s="15"/>
      <c r="M109" s="15"/>
      <c r="N109" s="15"/>
      <c r="O109" s="15"/>
      <c r="P109" s="16"/>
    </row>
    <row r="110" spans="1:32">
      <c r="A110" s="1" t="s">
        <v>62</v>
      </c>
      <c r="B110" s="38">
        <v>3475</v>
      </c>
      <c r="C110" s="32">
        <f t="shared" ref="C110:C121" si="8">B110-(B110*$C$2-1)</f>
        <v>2607.25</v>
      </c>
      <c r="D110" s="39">
        <f>C110-400</f>
        <v>2207.25</v>
      </c>
      <c r="E110" s="17"/>
      <c r="F110" s="13"/>
      <c r="G110" s="13"/>
      <c r="H110" s="13"/>
      <c r="I110" s="18"/>
      <c r="J110" s="17"/>
      <c r="K110" s="13"/>
      <c r="L110" s="13"/>
      <c r="M110" s="13"/>
      <c r="N110" s="13"/>
      <c r="O110" s="13"/>
      <c r="P110" s="18"/>
    </row>
    <row r="111" spans="1:32">
      <c r="A111" s="2" t="s">
        <v>221</v>
      </c>
      <c r="B111" s="38">
        <v>3750</v>
      </c>
      <c r="C111" s="32">
        <f t="shared" si="8"/>
        <v>2813.5</v>
      </c>
      <c r="D111" s="39">
        <f>C111-500</f>
        <v>2313.5</v>
      </c>
      <c r="E111" s="17"/>
      <c r="F111" s="13"/>
      <c r="G111" s="13"/>
      <c r="H111" s="13"/>
      <c r="I111" s="18"/>
      <c r="J111" s="17"/>
      <c r="K111" s="13"/>
      <c r="L111" s="13"/>
      <c r="M111" s="13"/>
      <c r="N111" s="13"/>
      <c r="O111" s="13"/>
      <c r="P111" s="18"/>
    </row>
    <row r="112" spans="1:32">
      <c r="A112" s="3" t="s">
        <v>60</v>
      </c>
      <c r="B112" s="38">
        <v>4125</v>
      </c>
      <c r="C112" s="32">
        <f t="shared" si="8"/>
        <v>3094.75</v>
      </c>
      <c r="D112" s="39">
        <f>C112-600</f>
        <v>2494.75</v>
      </c>
      <c r="E112" s="17"/>
      <c r="F112" s="13"/>
      <c r="G112" s="13"/>
      <c r="H112" s="13"/>
      <c r="I112" s="18"/>
      <c r="J112" s="17"/>
      <c r="K112" s="13"/>
      <c r="L112" s="13"/>
      <c r="M112" s="13"/>
      <c r="N112" s="13"/>
      <c r="O112" s="13"/>
      <c r="P112" s="18"/>
    </row>
    <row r="113" spans="1:16">
      <c r="A113" s="3" t="s">
        <v>61</v>
      </c>
      <c r="B113" s="38">
        <v>4437.5</v>
      </c>
      <c r="C113" s="32">
        <f t="shared" si="8"/>
        <v>3329.125</v>
      </c>
      <c r="D113" s="39">
        <f>C113-700</f>
        <v>2629.125</v>
      </c>
      <c r="E113" s="17"/>
      <c r="F113" s="13"/>
      <c r="G113" s="13"/>
      <c r="H113" s="13"/>
      <c r="I113" s="18"/>
      <c r="J113" s="17"/>
      <c r="K113" s="13"/>
      <c r="L113" s="13"/>
      <c r="M113" s="13"/>
      <c r="N113" s="13"/>
      <c r="O113" s="13"/>
      <c r="P113" s="18"/>
    </row>
    <row r="114" spans="1:16">
      <c r="A114" s="3" t="s">
        <v>63</v>
      </c>
      <c r="B114" s="38">
        <v>2375</v>
      </c>
      <c r="C114" s="32">
        <f t="shared" si="8"/>
        <v>1782.25</v>
      </c>
      <c r="D114" s="40"/>
      <c r="E114" s="17"/>
      <c r="F114" s="13"/>
      <c r="G114" s="13"/>
      <c r="H114" s="13"/>
      <c r="I114" s="18"/>
      <c r="J114" s="17"/>
      <c r="K114" s="13"/>
      <c r="L114" s="13"/>
      <c r="M114" s="13"/>
      <c r="N114" s="13"/>
      <c r="O114" s="13"/>
      <c r="P114" s="18"/>
    </row>
    <row r="115" spans="1:16">
      <c r="A115" s="3" t="s">
        <v>64</v>
      </c>
      <c r="B115" s="38">
        <v>2500</v>
      </c>
      <c r="C115" s="32">
        <f t="shared" si="8"/>
        <v>1876</v>
      </c>
      <c r="D115" s="40"/>
      <c r="E115" s="17"/>
      <c r="F115" s="13"/>
      <c r="G115" s="13"/>
      <c r="H115" s="13"/>
      <c r="I115" s="18"/>
      <c r="J115" s="17"/>
      <c r="K115" s="13"/>
      <c r="L115" s="13"/>
      <c r="M115" s="13"/>
      <c r="N115" s="13"/>
      <c r="O115" s="13"/>
      <c r="P115" s="18"/>
    </row>
    <row r="116" spans="1:16">
      <c r="A116" s="3" t="s">
        <v>65</v>
      </c>
      <c r="B116" s="38">
        <v>2625</v>
      </c>
      <c r="C116" s="32">
        <f t="shared" si="8"/>
        <v>1969.75</v>
      </c>
      <c r="D116" s="40"/>
      <c r="E116" s="17"/>
      <c r="F116" s="13"/>
      <c r="G116" s="13"/>
      <c r="H116" s="13"/>
      <c r="I116" s="18"/>
      <c r="J116" s="17"/>
      <c r="K116" s="13"/>
      <c r="L116" s="13"/>
      <c r="M116" s="13"/>
      <c r="N116" s="13"/>
      <c r="O116" s="13"/>
      <c r="P116" s="18"/>
    </row>
    <row r="117" spans="1:16">
      <c r="A117" s="3" t="s">
        <v>66</v>
      </c>
      <c r="B117" s="38">
        <v>2750</v>
      </c>
      <c r="C117" s="32">
        <f t="shared" si="8"/>
        <v>2063.5</v>
      </c>
      <c r="D117" s="40"/>
      <c r="E117" s="17"/>
      <c r="F117" s="13"/>
      <c r="G117" s="13"/>
      <c r="H117" s="13"/>
      <c r="I117" s="18"/>
      <c r="J117" s="17"/>
      <c r="K117" s="13"/>
      <c r="L117" s="13"/>
      <c r="M117" s="13"/>
      <c r="N117" s="13"/>
      <c r="O117" s="13"/>
      <c r="P117" s="18"/>
    </row>
    <row r="118" spans="1:16">
      <c r="A118" s="3" t="s">
        <v>67</v>
      </c>
      <c r="B118" s="38">
        <v>4101.0469500000008</v>
      </c>
      <c r="C118" s="32">
        <f t="shared" si="8"/>
        <v>3076.7852125000009</v>
      </c>
      <c r="D118" s="40"/>
      <c r="E118" s="17"/>
      <c r="F118" s="13"/>
      <c r="G118" s="13"/>
      <c r="H118" s="13"/>
      <c r="I118" s="18"/>
      <c r="J118" s="17"/>
      <c r="K118" s="13"/>
      <c r="L118" s="13"/>
      <c r="M118" s="13"/>
      <c r="N118" s="13"/>
      <c r="O118" s="13"/>
      <c r="P118" s="18"/>
    </row>
    <row r="119" spans="1:16">
      <c r="A119" s="3" t="s">
        <v>68</v>
      </c>
      <c r="B119" s="38">
        <v>4407.7819500000014</v>
      </c>
      <c r="C119" s="32">
        <f t="shared" si="8"/>
        <v>3306.8364625000013</v>
      </c>
      <c r="D119" s="40"/>
      <c r="E119" s="17"/>
      <c r="F119" s="13"/>
      <c r="G119" s="13"/>
      <c r="H119" s="13"/>
      <c r="I119" s="18"/>
      <c r="J119" s="17"/>
      <c r="K119" s="13"/>
      <c r="L119" s="13"/>
      <c r="M119" s="13"/>
      <c r="N119" s="13"/>
      <c r="O119" s="13"/>
      <c r="P119" s="18"/>
    </row>
    <row r="120" spans="1:16">
      <c r="A120" s="3" t="s">
        <v>69</v>
      </c>
      <c r="B120" s="38">
        <v>4416.9840000000013</v>
      </c>
      <c r="C120" s="32">
        <f t="shared" si="8"/>
        <v>3313.7380000000012</v>
      </c>
      <c r="D120" s="40"/>
      <c r="E120" s="17"/>
      <c r="F120" s="13"/>
      <c r="G120" s="13"/>
      <c r="H120" s="13"/>
      <c r="I120" s="18"/>
      <c r="J120" s="17"/>
      <c r="K120" s="13"/>
      <c r="L120" s="13"/>
      <c r="M120" s="13"/>
      <c r="N120" s="13"/>
      <c r="O120" s="13"/>
      <c r="P120" s="18"/>
    </row>
    <row r="121" spans="1:16" ht="15.75" thickBot="1">
      <c r="A121" s="3" t="s">
        <v>70</v>
      </c>
      <c r="B121" s="38">
        <v>4723.719000000001</v>
      </c>
      <c r="C121" s="32">
        <f t="shared" si="8"/>
        <v>3543.7892500000007</v>
      </c>
      <c r="D121" s="40"/>
      <c r="E121" s="19"/>
      <c r="F121" s="20"/>
      <c r="G121" s="20"/>
      <c r="H121" s="20"/>
      <c r="I121" s="21"/>
      <c r="J121" s="19"/>
      <c r="K121" s="20"/>
      <c r="L121" s="20"/>
      <c r="M121" s="20"/>
      <c r="N121" s="20"/>
      <c r="O121" s="20"/>
      <c r="P121" s="21"/>
    </row>
    <row r="122" spans="1:16" ht="18">
      <c r="A122" s="98" t="s">
        <v>183</v>
      </c>
      <c r="B122" s="99"/>
      <c r="C122" s="99"/>
      <c r="D122" s="99"/>
      <c r="E122" s="106"/>
      <c r="F122" s="106"/>
      <c r="G122" s="106"/>
      <c r="H122" s="106"/>
      <c r="I122" s="106"/>
      <c r="J122" s="106"/>
      <c r="K122" s="106"/>
      <c r="L122" s="106"/>
      <c r="M122" s="106"/>
      <c r="N122" s="106"/>
      <c r="O122" s="106"/>
      <c r="P122" s="107"/>
    </row>
    <row r="123" spans="1:16">
      <c r="A123" s="104" t="s">
        <v>119</v>
      </c>
      <c r="B123" s="105"/>
      <c r="C123" s="105"/>
      <c r="D123" s="105"/>
      <c r="E123" s="14"/>
      <c r="F123" s="15"/>
      <c r="G123" s="16"/>
      <c r="H123" s="14"/>
      <c r="I123" s="15"/>
      <c r="J123" s="16"/>
      <c r="K123" s="14"/>
      <c r="L123" s="16"/>
      <c r="M123" s="14"/>
      <c r="N123" s="15"/>
      <c r="O123" s="15"/>
      <c r="P123" s="16"/>
    </row>
    <row r="124" spans="1:16" ht="18" customHeight="1">
      <c r="A124" s="22" t="s">
        <v>71</v>
      </c>
      <c r="B124" s="36">
        <v>6462.5</v>
      </c>
      <c r="C124" s="36">
        <f t="shared" ref="C124:C129" si="9">B124-(B124*$C$2-1)</f>
        <v>4847.875</v>
      </c>
      <c r="D124" s="55">
        <f>C124-1500</f>
        <v>3347.875</v>
      </c>
      <c r="E124" s="17"/>
      <c r="F124" s="13"/>
      <c r="G124" s="18"/>
      <c r="H124" s="17"/>
      <c r="I124" s="13"/>
      <c r="J124" s="18"/>
      <c r="K124" s="17"/>
      <c r="L124" s="18"/>
      <c r="M124" s="17"/>
      <c r="N124" s="13"/>
      <c r="O124" s="13"/>
      <c r="P124" s="18"/>
    </row>
    <row r="125" spans="1:16" ht="17.25" customHeight="1">
      <c r="A125" s="23" t="s">
        <v>72</v>
      </c>
      <c r="B125" s="36">
        <v>3006.0030000000006</v>
      </c>
      <c r="C125" s="36">
        <f t="shared" si="9"/>
        <v>2255.5022500000005</v>
      </c>
      <c r="D125" s="56"/>
      <c r="E125" s="17"/>
      <c r="F125" s="13"/>
      <c r="G125" s="18"/>
      <c r="H125" s="17"/>
      <c r="I125" s="13"/>
      <c r="J125" s="18"/>
      <c r="K125" s="17"/>
      <c r="L125" s="18"/>
      <c r="M125" s="17"/>
      <c r="N125" s="13"/>
      <c r="O125" s="13"/>
      <c r="P125" s="18"/>
    </row>
    <row r="126" spans="1:16" ht="17.25" customHeight="1">
      <c r="A126" s="22" t="s">
        <v>73</v>
      </c>
      <c r="B126" s="42">
        <v>4530.4759500000009</v>
      </c>
      <c r="C126" s="36">
        <f t="shared" si="9"/>
        <v>3398.8569625000009</v>
      </c>
      <c r="D126" s="56"/>
      <c r="E126" s="17"/>
      <c r="F126" s="13"/>
      <c r="G126" s="18"/>
      <c r="H126" s="17"/>
      <c r="I126" s="13"/>
      <c r="J126" s="18"/>
      <c r="K126" s="17"/>
      <c r="L126" s="18"/>
      <c r="M126" s="17"/>
      <c r="N126" s="13"/>
      <c r="O126" s="13"/>
      <c r="P126" s="18"/>
    </row>
    <row r="127" spans="1:16" ht="17.25" customHeight="1">
      <c r="A127" s="22" t="s">
        <v>74</v>
      </c>
      <c r="B127" s="42">
        <v>4837.2109500000006</v>
      </c>
      <c r="C127" s="36">
        <f t="shared" si="9"/>
        <v>3628.9082125000004</v>
      </c>
      <c r="D127" s="56"/>
      <c r="E127" s="17"/>
      <c r="F127" s="13"/>
      <c r="G127" s="18"/>
      <c r="H127" s="17"/>
      <c r="I127" s="13"/>
      <c r="J127" s="18"/>
      <c r="K127" s="17"/>
      <c r="L127" s="18"/>
      <c r="M127" s="17"/>
      <c r="N127" s="13"/>
      <c r="O127" s="13"/>
      <c r="P127" s="18"/>
    </row>
    <row r="128" spans="1:16" ht="18" customHeight="1">
      <c r="A128" s="22" t="s">
        <v>75</v>
      </c>
      <c r="B128" s="42">
        <v>4846.4130000000014</v>
      </c>
      <c r="C128" s="36">
        <f t="shared" si="9"/>
        <v>3635.8097500000013</v>
      </c>
      <c r="D128" s="56"/>
      <c r="E128" s="17"/>
      <c r="F128" s="13"/>
      <c r="G128" s="18"/>
      <c r="H128" s="17"/>
      <c r="I128" s="13"/>
      <c r="J128" s="18"/>
      <c r="K128" s="17"/>
      <c r="L128" s="18"/>
      <c r="M128" s="17"/>
      <c r="N128" s="13"/>
      <c r="O128" s="13"/>
      <c r="P128" s="18"/>
    </row>
    <row r="129" spans="1:16" ht="18" customHeight="1" thickBot="1">
      <c r="A129" s="22" t="s">
        <v>76</v>
      </c>
      <c r="B129" s="42">
        <v>5153.148000000002</v>
      </c>
      <c r="C129" s="36">
        <f t="shared" si="9"/>
        <v>3865.8610000000017</v>
      </c>
      <c r="D129" s="56"/>
      <c r="E129" s="19"/>
      <c r="F129" s="20"/>
      <c r="G129" s="21"/>
      <c r="H129" s="19"/>
      <c r="I129" s="20"/>
      <c r="J129" s="21"/>
      <c r="K129" s="19"/>
      <c r="L129" s="21"/>
      <c r="M129" s="19"/>
      <c r="N129" s="20"/>
      <c r="O129" s="20"/>
      <c r="P129" s="21"/>
    </row>
    <row r="130" spans="1:16" ht="18">
      <c r="A130" s="98" t="s">
        <v>184</v>
      </c>
      <c r="B130" s="99"/>
      <c r="C130" s="99"/>
      <c r="D130" s="99"/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7"/>
    </row>
    <row r="131" spans="1:16">
      <c r="A131" s="104" t="s">
        <v>121</v>
      </c>
      <c r="B131" s="105"/>
      <c r="C131" s="105"/>
      <c r="D131" s="105"/>
      <c r="E131" s="14"/>
      <c r="F131" s="60"/>
      <c r="G131" s="60"/>
      <c r="H131" s="60"/>
      <c r="I131" s="60"/>
      <c r="J131" s="60"/>
      <c r="K131" s="60"/>
      <c r="L131" s="60"/>
      <c r="M131" s="15"/>
      <c r="N131" s="15"/>
      <c r="O131" s="15"/>
      <c r="P131" s="16"/>
    </row>
    <row r="132" spans="1:16" ht="23.25" customHeight="1">
      <c r="A132" s="22" t="s">
        <v>123</v>
      </c>
      <c r="B132" s="36">
        <v>3062.5</v>
      </c>
      <c r="C132" s="36">
        <f>B132-(B132*$C$2-1)</f>
        <v>2297.875</v>
      </c>
      <c r="D132" s="56"/>
      <c r="E132" s="17"/>
      <c r="F132" s="61"/>
      <c r="G132" s="61"/>
      <c r="H132" s="61"/>
      <c r="I132" s="61"/>
      <c r="J132" s="61"/>
      <c r="K132" s="61"/>
      <c r="L132" s="61"/>
      <c r="M132" s="13"/>
      <c r="N132" s="13"/>
      <c r="O132" s="13"/>
      <c r="P132" s="18"/>
    </row>
    <row r="133" spans="1:16" ht="21.75" customHeight="1">
      <c r="A133" s="22" t="s">
        <v>124</v>
      </c>
      <c r="B133" s="36">
        <v>3294.333900000001</v>
      </c>
      <c r="C133" s="36">
        <f>B133-(B133*$C$2-1)</f>
        <v>2471.7504250000006</v>
      </c>
      <c r="D133" s="56"/>
      <c r="E133" s="17"/>
      <c r="F133" s="61"/>
      <c r="G133" s="61"/>
      <c r="H133" s="61"/>
      <c r="I133" s="61"/>
      <c r="J133" s="61"/>
      <c r="K133" s="61"/>
      <c r="L133" s="61"/>
      <c r="M133" s="13"/>
      <c r="N133" s="13"/>
      <c r="O133" s="13"/>
      <c r="P133" s="18"/>
    </row>
    <row r="134" spans="1:16" ht="21.75" customHeight="1">
      <c r="A134" s="22" t="s">
        <v>125</v>
      </c>
      <c r="B134" s="36">
        <v>3362.5</v>
      </c>
      <c r="C134" s="36">
        <f>B134-(B134*$C$2-1)</f>
        <v>2522.875</v>
      </c>
      <c r="D134" s="56"/>
      <c r="E134" s="17"/>
      <c r="F134" s="61"/>
      <c r="G134" s="61"/>
      <c r="H134" s="61"/>
      <c r="I134" s="61"/>
      <c r="J134" s="61"/>
      <c r="K134" s="61"/>
      <c r="L134" s="61"/>
      <c r="M134" s="13"/>
      <c r="N134" s="13"/>
      <c r="O134" s="13"/>
      <c r="P134" s="18"/>
    </row>
    <row r="135" spans="1:16" ht="21.75" customHeight="1">
      <c r="A135" s="22" t="s">
        <v>126</v>
      </c>
      <c r="B135" s="36">
        <v>3712.5</v>
      </c>
      <c r="C135" s="36">
        <f>B135-(B135*$C$2-1)</f>
        <v>2785.375</v>
      </c>
      <c r="D135" s="56"/>
      <c r="E135" s="19"/>
      <c r="F135" s="62"/>
      <c r="G135" s="62"/>
      <c r="H135" s="62"/>
      <c r="I135" s="62"/>
      <c r="J135" s="62"/>
      <c r="K135" s="62"/>
      <c r="L135" s="62"/>
      <c r="M135" s="20"/>
      <c r="N135" s="20"/>
      <c r="O135" s="20"/>
      <c r="P135" s="21"/>
    </row>
    <row r="137" spans="1:16" ht="15.75" thickBot="1"/>
    <row r="138" spans="1:16">
      <c r="A138" s="53"/>
    </row>
    <row r="139" spans="1:16" ht="15.75" thickBot="1">
      <c r="A139" s="54"/>
    </row>
    <row r="146" spans="1:16"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</row>
    <row r="147" spans="1:16">
      <c r="A147" s="12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</row>
  </sheetData>
  <mergeCells count="39">
    <mergeCell ref="Q96:S107"/>
    <mergeCell ref="T96:V107"/>
    <mergeCell ref="W96:Z107"/>
    <mergeCell ref="Q108:AF108"/>
    <mergeCell ref="Q95:AF95"/>
    <mergeCell ref="A131:D131"/>
    <mergeCell ref="N63:P63"/>
    <mergeCell ref="N56:P56"/>
    <mergeCell ref="A72:D72"/>
    <mergeCell ref="E63:G63"/>
    <mergeCell ref="E56:G56"/>
    <mergeCell ref="K56:M56"/>
    <mergeCell ref="K63:M63"/>
    <mergeCell ref="A130:P130"/>
    <mergeCell ref="A95:P95"/>
    <mergeCell ref="A108:P108"/>
    <mergeCell ref="A122:P122"/>
    <mergeCell ref="A109:D109"/>
    <mergeCell ref="A123:D123"/>
    <mergeCell ref="A96:D96"/>
    <mergeCell ref="A5:D5"/>
    <mergeCell ref="A82:D82"/>
    <mergeCell ref="A71:P71"/>
    <mergeCell ref="A81:P81"/>
    <mergeCell ref="A17:D17"/>
    <mergeCell ref="A46:P46"/>
    <mergeCell ref="A14:P14"/>
    <mergeCell ref="A16:P16"/>
    <mergeCell ref="A32:P32"/>
    <mergeCell ref="A33:D33"/>
    <mergeCell ref="A47:D47"/>
    <mergeCell ref="A55:D55"/>
    <mergeCell ref="A54:P54"/>
    <mergeCell ref="E55:G55"/>
    <mergeCell ref="C1:D1"/>
    <mergeCell ref="C2:D2"/>
    <mergeCell ref="E1:L3"/>
    <mergeCell ref="M1:P3"/>
    <mergeCell ref="A4:P4"/>
  </mergeCells>
  <phoneticPr fontId="0" type="noConversion"/>
  <pageMargins left="0.7" right="0.7" top="0.75" bottom="0.75" header="0.3" footer="0.3"/>
  <pageSetup paperSize="9" orientation="portrait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9"/>
  <sheetViews>
    <sheetView tabSelected="1" workbookViewId="0">
      <selection activeCell="A2" sqref="A2:B2"/>
    </sheetView>
  </sheetViews>
  <sheetFormatPr defaultRowHeight="15"/>
  <cols>
    <col min="1" max="1" width="63.7109375" customWidth="1"/>
    <col min="2" max="2" width="10.42578125" customWidth="1"/>
    <col min="3" max="3" width="11.42578125" style="11" customWidth="1"/>
    <col min="4" max="4" width="10.85546875" customWidth="1"/>
  </cols>
  <sheetData>
    <row r="1" spans="1:16" ht="1.5" customHeight="1">
      <c r="A1" s="81"/>
      <c r="B1" s="49"/>
      <c r="C1" s="83"/>
      <c r="D1" s="83"/>
      <c r="E1" s="126"/>
      <c r="F1" s="127"/>
      <c r="G1" s="127"/>
      <c r="H1" s="127"/>
      <c r="I1" s="127"/>
      <c r="J1" s="127"/>
      <c r="K1" s="127"/>
      <c r="L1" s="127"/>
      <c r="M1" s="127"/>
      <c r="N1" s="92"/>
      <c r="O1" s="92"/>
      <c r="P1" s="93"/>
    </row>
    <row r="2" spans="1:16" ht="21" hidden="1" customHeight="1">
      <c r="A2" s="124"/>
      <c r="B2" s="125"/>
      <c r="C2" s="132"/>
      <c r="D2" s="133"/>
      <c r="E2" s="128"/>
      <c r="F2" s="129"/>
      <c r="G2" s="129"/>
      <c r="H2" s="129"/>
      <c r="I2" s="129"/>
      <c r="J2" s="129"/>
      <c r="K2" s="129"/>
      <c r="L2" s="129"/>
      <c r="M2" s="129"/>
      <c r="N2" s="94"/>
      <c r="O2" s="94"/>
      <c r="P2" s="95"/>
    </row>
    <row r="3" spans="1:16" ht="30.75" customHeight="1" thickBot="1">
      <c r="A3" s="29" t="s">
        <v>173</v>
      </c>
      <c r="B3" s="30" t="s">
        <v>233</v>
      </c>
      <c r="C3" s="82" t="s">
        <v>234</v>
      </c>
      <c r="D3" s="30" t="s">
        <v>235</v>
      </c>
      <c r="E3" s="130"/>
      <c r="F3" s="131"/>
      <c r="G3" s="131"/>
      <c r="H3" s="131"/>
      <c r="I3" s="131"/>
      <c r="J3" s="131"/>
      <c r="K3" s="131"/>
      <c r="L3" s="131"/>
      <c r="M3" s="131"/>
      <c r="N3" s="96"/>
      <c r="O3" s="96"/>
      <c r="P3" s="97"/>
    </row>
    <row r="4" spans="1:16" ht="17.25" customHeight="1">
      <c r="A4" s="122" t="s">
        <v>185</v>
      </c>
      <c r="B4" s="99"/>
      <c r="C4" s="99"/>
      <c r="D4" s="99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23"/>
    </row>
    <row r="5" spans="1:16">
      <c r="A5" s="137" t="s">
        <v>119</v>
      </c>
      <c r="B5" s="105"/>
      <c r="C5" s="105"/>
      <c r="D5" s="105"/>
      <c r="E5" s="14"/>
      <c r="F5" s="15"/>
      <c r="G5" s="15"/>
      <c r="H5" s="16"/>
      <c r="I5" s="14"/>
      <c r="J5" s="15"/>
      <c r="K5" s="15"/>
      <c r="L5" s="15"/>
      <c r="M5" s="15"/>
      <c r="N5" s="15"/>
      <c r="O5" s="15"/>
      <c r="P5" s="16"/>
    </row>
    <row r="6" spans="1:16">
      <c r="A6" s="50" t="s">
        <v>225</v>
      </c>
      <c r="B6" s="32">
        <v>8487</v>
      </c>
      <c r="C6" s="32">
        <f>B6-(B6*$C$2-1)</f>
        <v>8488</v>
      </c>
      <c r="D6" s="39">
        <f>C6-1200</f>
        <v>7288</v>
      </c>
      <c r="E6" s="17"/>
      <c r="F6" s="13"/>
      <c r="G6" s="13"/>
      <c r="H6" s="18"/>
      <c r="I6" s="17"/>
      <c r="J6" s="13"/>
      <c r="K6" s="13"/>
      <c r="L6" s="13"/>
      <c r="M6" s="13"/>
      <c r="N6" s="13"/>
      <c r="O6" s="13"/>
      <c r="P6" s="18"/>
    </row>
    <row r="7" spans="1:16">
      <c r="A7" s="50" t="s">
        <v>226</v>
      </c>
      <c r="B7" s="32">
        <v>10638.65</v>
      </c>
      <c r="C7" s="32">
        <f t="shared" ref="C7:C13" si="0">B7-(B7*$C$2-1)</f>
        <v>10639.65</v>
      </c>
      <c r="D7" s="39">
        <f>C7-2399</f>
        <v>8240.65</v>
      </c>
      <c r="E7" s="17"/>
      <c r="F7" s="13"/>
      <c r="G7" s="13"/>
      <c r="H7" s="18"/>
      <c r="I7" s="17"/>
      <c r="J7" s="13"/>
      <c r="K7" s="13"/>
      <c r="L7" s="13"/>
      <c r="M7" s="13"/>
      <c r="N7" s="13"/>
      <c r="O7" s="13"/>
      <c r="P7" s="18"/>
    </row>
    <row r="8" spans="1:16">
      <c r="A8" s="50" t="s">
        <v>227</v>
      </c>
      <c r="B8" s="32">
        <v>12126.749999999998</v>
      </c>
      <c r="C8" s="32">
        <f t="shared" si="0"/>
        <v>12127.749999999998</v>
      </c>
      <c r="D8" s="39">
        <f>C8-2999</f>
        <v>9128.7499999999982</v>
      </c>
      <c r="E8" s="17"/>
      <c r="F8" s="13"/>
      <c r="G8" s="13"/>
      <c r="H8" s="18"/>
      <c r="I8" s="17"/>
      <c r="J8" s="13"/>
      <c r="K8" s="13"/>
      <c r="L8" s="13"/>
      <c r="M8" s="13"/>
      <c r="N8" s="13"/>
      <c r="O8" s="13"/>
      <c r="P8" s="18"/>
    </row>
    <row r="9" spans="1:16">
      <c r="A9" s="50" t="s">
        <v>228</v>
      </c>
      <c r="B9" s="32">
        <v>13318.15</v>
      </c>
      <c r="C9" s="32">
        <f t="shared" si="0"/>
        <v>13319.15</v>
      </c>
      <c r="D9" s="39">
        <f>C9-3399</f>
        <v>9920.15</v>
      </c>
      <c r="E9" s="17"/>
      <c r="F9" s="13"/>
      <c r="G9" s="13"/>
      <c r="H9" s="18"/>
      <c r="I9" s="17"/>
      <c r="J9" s="13"/>
      <c r="K9" s="13"/>
      <c r="L9" s="13"/>
      <c r="M9" s="13"/>
      <c r="N9" s="13"/>
      <c r="O9" s="13"/>
      <c r="P9" s="18"/>
    </row>
    <row r="10" spans="1:16">
      <c r="A10" s="50" t="s">
        <v>229</v>
      </c>
      <c r="B10" s="32">
        <v>4173.6817980000005</v>
      </c>
      <c r="C10" s="32">
        <f t="shared" si="0"/>
        <v>4174.6817980000005</v>
      </c>
      <c r="D10" s="40"/>
      <c r="E10" s="17"/>
      <c r="F10" s="13"/>
      <c r="G10" s="13"/>
      <c r="H10" s="18"/>
      <c r="I10" s="17"/>
      <c r="J10" s="13"/>
      <c r="K10" s="13"/>
      <c r="L10" s="13"/>
      <c r="M10" s="13"/>
      <c r="N10" s="13"/>
      <c r="O10" s="13"/>
      <c r="P10" s="18"/>
    </row>
    <row r="11" spans="1:16">
      <c r="A11" s="50" t="s">
        <v>230</v>
      </c>
      <c r="B11" s="32">
        <v>4258.340658000001</v>
      </c>
      <c r="C11" s="32">
        <f t="shared" si="0"/>
        <v>4259.340658000001</v>
      </c>
      <c r="D11" s="40"/>
      <c r="E11" s="17"/>
      <c r="F11" s="13"/>
      <c r="G11" s="13"/>
      <c r="H11" s="18"/>
      <c r="I11" s="17"/>
      <c r="J11" s="13"/>
      <c r="K11" s="13"/>
      <c r="L11" s="13"/>
      <c r="M11" s="13"/>
      <c r="N11" s="13"/>
      <c r="O11" s="13"/>
      <c r="P11" s="18"/>
    </row>
    <row r="12" spans="1:16">
      <c r="A12" s="50" t="s">
        <v>231</v>
      </c>
      <c r="B12" s="32">
        <v>4342.9995179999996</v>
      </c>
      <c r="C12" s="32">
        <f t="shared" si="0"/>
        <v>4343.9995179999996</v>
      </c>
      <c r="D12" s="40"/>
      <c r="E12" s="17"/>
      <c r="F12" s="13"/>
      <c r="G12" s="13"/>
      <c r="H12" s="18"/>
      <c r="I12" s="17"/>
      <c r="J12" s="13"/>
      <c r="K12" s="13"/>
      <c r="L12" s="13"/>
      <c r="M12" s="13"/>
      <c r="N12" s="13"/>
      <c r="O12" s="13"/>
      <c r="P12" s="18"/>
    </row>
    <row r="13" spans="1:16" ht="15.75" thickBot="1">
      <c r="A13" s="51" t="s">
        <v>232</v>
      </c>
      <c r="B13" s="32">
        <v>5319.3983700000008</v>
      </c>
      <c r="C13" s="32">
        <f t="shared" si="0"/>
        <v>5320.3983700000008</v>
      </c>
      <c r="D13" s="40"/>
      <c r="E13" s="19"/>
      <c r="F13" s="20"/>
      <c r="G13" s="20"/>
      <c r="H13" s="21"/>
      <c r="I13" s="19"/>
      <c r="J13" s="20"/>
      <c r="K13" s="20"/>
      <c r="L13" s="20"/>
      <c r="M13" s="20"/>
      <c r="N13" s="20"/>
      <c r="O13" s="20"/>
      <c r="P13" s="21"/>
    </row>
    <row r="14" spans="1:16" ht="17.25" customHeight="1">
      <c r="A14" s="134" t="s">
        <v>215</v>
      </c>
      <c r="B14" s="99"/>
      <c r="C14" s="99"/>
      <c r="D14" s="99"/>
      <c r="E14" s="108"/>
      <c r="F14" s="108"/>
      <c r="G14" s="108"/>
      <c r="H14" s="108"/>
      <c r="I14" s="108"/>
      <c r="J14" s="108"/>
      <c r="K14" s="108"/>
      <c r="L14" s="108"/>
      <c r="M14" s="108"/>
      <c r="N14" s="108"/>
      <c r="O14" s="108"/>
      <c r="P14" s="135"/>
    </row>
    <row r="15" spans="1:16">
      <c r="A15" s="137" t="s">
        <v>119</v>
      </c>
      <c r="B15" s="105"/>
      <c r="C15" s="105"/>
      <c r="D15" s="138"/>
      <c r="E15" s="14"/>
      <c r="F15" s="15"/>
      <c r="G15" s="15"/>
      <c r="H15" s="16"/>
      <c r="I15" s="13"/>
      <c r="J15" s="13"/>
      <c r="K15" s="13"/>
      <c r="L15" s="13"/>
      <c r="M15" s="13"/>
      <c r="N15" s="13"/>
      <c r="O15" s="13"/>
      <c r="P15" s="63"/>
    </row>
    <row r="16" spans="1:16" ht="17.25" customHeight="1">
      <c r="A16" s="50" t="s">
        <v>211</v>
      </c>
      <c r="B16" s="45">
        <v>8487</v>
      </c>
      <c r="C16" s="45">
        <f>B16-(B16*$C$2-1)</f>
        <v>8488</v>
      </c>
      <c r="D16" s="46">
        <f>C16-1200</f>
        <v>7288</v>
      </c>
      <c r="E16" s="17"/>
      <c r="F16" s="13"/>
      <c r="G16" s="13"/>
      <c r="H16" s="18"/>
      <c r="I16" s="13"/>
      <c r="J16" s="13"/>
      <c r="K16" s="13"/>
      <c r="L16" s="13"/>
      <c r="M16" s="13"/>
      <c r="N16" s="13"/>
      <c r="O16" s="13"/>
      <c r="P16" s="63"/>
    </row>
    <row r="17" spans="1:16">
      <c r="A17" s="50" t="s">
        <v>161</v>
      </c>
      <c r="B17" s="48">
        <v>10638.65</v>
      </c>
      <c r="C17" s="45">
        <f t="shared" ref="C17:C22" si="1">B17-(B17*$C$2-1)</f>
        <v>10639.65</v>
      </c>
      <c r="D17" s="46">
        <f>C17-2399</f>
        <v>8240.65</v>
      </c>
      <c r="E17" s="17"/>
      <c r="F17" s="13"/>
      <c r="G17" s="13"/>
      <c r="H17" s="18"/>
      <c r="I17" s="13"/>
      <c r="J17" s="13"/>
      <c r="K17" s="13"/>
      <c r="L17" s="13"/>
      <c r="M17" s="13"/>
      <c r="N17" s="13"/>
      <c r="O17" s="13"/>
      <c r="P17" s="63"/>
    </row>
    <row r="18" spans="1:16">
      <c r="A18" s="50" t="s">
        <v>142</v>
      </c>
      <c r="B18" s="45">
        <v>12127.9</v>
      </c>
      <c r="C18" s="45">
        <f t="shared" si="1"/>
        <v>12128.9</v>
      </c>
      <c r="D18" s="46">
        <f>C18-2999</f>
        <v>9129.9</v>
      </c>
      <c r="E18" s="17"/>
      <c r="F18" s="13"/>
      <c r="G18" s="13"/>
      <c r="H18" s="18"/>
      <c r="I18" s="13"/>
      <c r="J18" s="13"/>
      <c r="K18" s="13"/>
      <c r="L18" s="13"/>
      <c r="M18" s="13"/>
      <c r="N18" s="13"/>
      <c r="O18" s="13"/>
      <c r="P18" s="63"/>
    </row>
    <row r="19" spans="1:16">
      <c r="A19" s="50" t="s">
        <v>162</v>
      </c>
      <c r="B19" s="45">
        <v>13224.999999999998</v>
      </c>
      <c r="C19" s="45">
        <f t="shared" si="1"/>
        <v>13225.999999999998</v>
      </c>
      <c r="D19" s="46">
        <f>C19-3399</f>
        <v>9826.9999999999982</v>
      </c>
      <c r="E19" s="17"/>
      <c r="F19" s="13"/>
      <c r="G19" s="13"/>
      <c r="H19" s="18"/>
      <c r="I19" s="13"/>
      <c r="J19" s="13"/>
      <c r="K19" s="13"/>
      <c r="L19" s="13"/>
      <c r="M19" s="13"/>
      <c r="N19" s="13"/>
      <c r="O19" s="13"/>
      <c r="P19" s="63"/>
    </row>
    <row r="20" spans="1:16">
      <c r="A20" s="50" t="s">
        <v>163</v>
      </c>
      <c r="B20" s="45">
        <v>1724.9999999999998</v>
      </c>
      <c r="C20" s="45">
        <f t="shared" si="1"/>
        <v>1725.9999999999998</v>
      </c>
      <c r="D20" s="46"/>
      <c r="E20" s="17"/>
      <c r="F20" s="13"/>
      <c r="G20" s="13"/>
      <c r="H20" s="18"/>
      <c r="I20" s="13"/>
      <c r="J20" s="13"/>
      <c r="K20" s="13"/>
      <c r="L20" s="13"/>
      <c r="M20" s="13"/>
      <c r="N20" s="13"/>
      <c r="O20" s="13"/>
      <c r="P20" s="63"/>
    </row>
    <row r="21" spans="1:16">
      <c r="A21" s="50" t="s">
        <v>164</v>
      </c>
      <c r="B21" s="45">
        <v>1839.9999999999998</v>
      </c>
      <c r="C21" s="45">
        <f t="shared" si="1"/>
        <v>1840.9999999999998</v>
      </c>
      <c r="D21" s="46"/>
      <c r="E21" s="17"/>
      <c r="F21" s="13"/>
      <c r="G21" s="13"/>
      <c r="H21" s="18"/>
      <c r="I21" s="13"/>
      <c r="J21" s="13"/>
      <c r="K21" s="13"/>
      <c r="L21" s="13"/>
      <c r="M21" s="13"/>
      <c r="N21" s="13"/>
      <c r="O21" s="13"/>
      <c r="P21" s="63"/>
    </row>
    <row r="22" spans="1:16" ht="32.25" customHeight="1" thickBot="1">
      <c r="A22" s="52" t="s">
        <v>165</v>
      </c>
      <c r="B22" s="47">
        <v>2300</v>
      </c>
      <c r="C22" s="45">
        <f t="shared" si="1"/>
        <v>2301</v>
      </c>
      <c r="D22" s="76"/>
      <c r="E22" s="19"/>
      <c r="F22" s="20"/>
      <c r="G22" s="20"/>
      <c r="H22" s="21"/>
      <c r="I22" s="13"/>
      <c r="J22" s="13"/>
      <c r="K22" s="13"/>
      <c r="L22" s="13"/>
      <c r="M22" s="13"/>
      <c r="N22" s="13"/>
      <c r="O22" s="13"/>
      <c r="P22" s="63"/>
    </row>
    <row r="23" spans="1:16" ht="17.25" customHeight="1">
      <c r="A23" s="122" t="s">
        <v>186</v>
      </c>
      <c r="B23" s="99"/>
      <c r="C23" s="99"/>
      <c r="D23" s="99"/>
      <c r="E23" s="108"/>
      <c r="F23" s="108"/>
      <c r="G23" s="108"/>
      <c r="H23" s="108"/>
      <c r="I23" s="99"/>
      <c r="J23" s="99"/>
      <c r="K23" s="99"/>
      <c r="L23" s="99"/>
      <c r="M23" s="99"/>
      <c r="N23" s="99"/>
      <c r="O23" s="99"/>
      <c r="P23" s="136"/>
    </row>
    <row r="24" spans="1:16">
      <c r="A24" s="137" t="s">
        <v>119</v>
      </c>
      <c r="B24" s="105"/>
      <c r="C24" s="105"/>
      <c r="D24" s="138"/>
      <c r="E24" s="17"/>
      <c r="F24" s="13"/>
      <c r="G24" s="13"/>
      <c r="H24" s="18"/>
      <c r="I24" s="13"/>
      <c r="J24" s="13"/>
      <c r="K24" s="13"/>
      <c r="L24" s="13"/>
      <c r="M24" s="13"/>
      <c r="N24" s="13"/>
      <c r="O24" s="13"/>
      <c r="P24" s="63"/>
    </row>
    <row r="25" spans="1:16">
      <c r="A25" s="50" t="s">
        <v>210</v>
      </c>
      <c r="B25" s="32">
        <v>8487</v>
      </c>
      <c r="C25" s="32">
        <f>B25-(B25*$C$2-1)</f>
        <v>8488</v>
      </c>
      <c r="D25" s="32">
        <f>C25-1200</f>
        <v>7288</v>
      </c>
      <c r="E25" s="17"/>
      <c r="F25" s="13"/>
      <c r="G25" s="13"/>
      <c r="H25" s="18"/>
      <c r="I25" s="13"/>
      <c r="J25" s="13"/>
      <c r="K25" s="13"/>
      <c r="L25" s="13"/>
      <c r="M25" s="13"/>
      <c r="N25" s="13"/>
      <c r="O25" s="13"/>
      <c r="P25" s="63"/>
    </row>
    <row r="26" spans="1:16">
      <c r="A26" s="50" t="s">
        <v>166</v>
      </c>
      <c r="B26" s="32">
        <v>10643.25</v>
      </c>
      <c r="C26" s="32">
        <f t="shared" ref="C26:C32" si="2">B26-(B26*$C$2-1)</f>
        <v>10644.25</v>
      </c>
      <c r="D26" s="32">
        <f>C26-2399</f>
        <v>8245.25</v>
      </c>
      <c r="E26" s="17"/>
      <c r="F26" s="13"/>
      <c r="G26" s="13"/>
      <c r="H26" s="18"/>
      <c r="I26" s="13"/>
      <c r="J26" s="13"/>
      <c r="K26" s="13"/>
      <c r="L26" s="13"/>
      <c r="M26" s="13"/>
      <c r="N26" s="13"/>
      <c r="O26" s="13"/>
      <c r="P26" s="63"/>
    </row>
    <row r="27" spans="1:16">
      <c r="A27" s="50" t="s">
        <v>78</v>
      </c>
      <c r="B27" s="32">
        <v>12127.9</v>
      </c>
      <c r="C27" s="32">
        <f t="shared" si="2"/>
        <v>12128.9</v>
      </c>
      <c r="D27" s="32">
        <f>C27-2999</f>
        <v>9129.9</v>
      </c>
      <c r="E27" s="17"/>
      <c r="F27" s="13"/>
      <c r="G27" s="13"/>
      <c r="H27" s="18"/>
      <c r="I27" s="13"/>
      <c r="J27" s="13"/>
      <c r="K27" s="13"/>
      <c r="L27" s="13"/>
      <c r="M27" s="13"/>
      <c r="N27" s="13"/>
      <c r="O27" s="13"/>
      <c r="P27" s="63"/>
    </row>
    <row r="28" spans="1:16">
      <c r="A28" s="50" t="s">
        <v>79</v>
      </c>
      <c r="B28" s="32">
        <v>13138.749999999998</v>
      </c>
      <c r="C28" s="32">
        <f t="shared" si="2"/>
        <v>13139.749999999998</v>
      </c>
      <c r="D28" s="32">
        <f>C28-3399</f>
        <v>9740.7499999999982</v>
      </c>
      <c r="E28" s="17"/>
      <c r="F28" s="13"/>
      <c r="G28" s="13"/>
      <c r="H28" s="18"/>
      <c r="I28" s="13"/>
      <c r="J28" s="13"/>
      <c r="K28" s="13"/>
      <c r="L28" s="13"/>
      <c r="M28" s="13"/>
      <c r="N28" s="13"/>
      <c r="O28" s="13"/>
      <c r="P28" s="63"/>
    </row>
    <row r="29" spans="1:16">
      <c r="A29" s="50" t="s">
        <v>167</v>
      </c>
      <c r="B29" s="32">
        <v>4173.6817980000005</v>
      </c>
      <c r="C29" s="32">
        <f t="shared" si="2"/>
        <v>4174.6817980000005</v>
      </c>
      <c r="D29" s="32"/>
      <c r="E29" s="17"/>
      <c r="F29" s="13"/>
      <c r="G29" s="13"/>
      <c r="H29" s="18"/>
      <c r="I29" s="13"/>
      <c r="J29" s="13"/>
      <c r="K29" s="13"/>
      <c r="L29" s="13"/>
      <c r="M29" s="13"/>
      <c r="N29" s="13"/>
      <c r="O29" s="13"/>
      <c r="P29" s="63"/>
    </row>
    <row r="30" spans="1:16">
      <c r="A30" s="50" t="s">
        <v>168</v>
      </c>
      <c r="B30" s="32">
        <v>4258.340658000001</v>
      </c>
      <c r="C30" s="32">
        <f t="shared" si="2"/>
        <v>4259.340658000001</v>
      </c>
      <c r="D30" s="32"/>
      <c r="E30" s="17"/>
      <c r="F30" s="13"/>
      <c r="G30" s="13"/>
      <c r="H30" s="18"/>
      <c r="I30" s="13"/>
      <c r="J30" s="13"/>
      <c r="K30" s="13"/>
      <c r="L30" s="13"/>
      <c r="M30" s="13"/>
      <c r="N30" s="13"/>
      <c r="O30" s="13"/>
      <c r="P30" s="63"/>
    </row>
    <row r="31" spans="1:16">
      <c r="A31" s="50" t="s">
        <v>169</v>
      </c>
      <c r="B31" s="32">
        <v>4342.9995179999996</v>
      </c>
      <c r="C31" s="32">
        <f t="shared" si="2"/>
        <v>4343.9995179999996</v>
      </c>
      <c r="D31" s="32"/>
      <c r="E31" s="17"/>
      <c r="F31" s="13"/>
      <c r="G31" s="13"/>
      <c r="H31" s="18"/>
      <c r="I31" s="13"/>
      <c r="J31" s="13"/>
      <c r="K31" s="13"/>
      <c r="L31" s="13"/>
      <c r="M31" s="13"/>
      <c r="N31" s="13"/>
      <c r="O31" s="13"/>
      <c r="P31" s="63"/>
    </row>
    <row r="32" spans="1:16" ht="32.25" customHeight="1" thickBot="1">
      <c r="A32" s="51" t="s">
        <v>131</v>
      </c>
      <c r="B32" s="32">
        <v>5319.3983700000008</v>
      </c>
      <c r="C32" s="32">
        <f t="shared" si="2"/>
        <v>5320.3983700000008</v>
      </c>
      <c r="D32" s="32"/>
      <c r="E32" s="19"/>
      <c r="F32" s="20"/>
      <c r="G32" s="20"/>
      <c r="H32" s="21"/>
      <c r="I32" s="13"/>
      <c r="J32" s="13"/>
      <c r="K32" s="13"/>
      <c r="L32" s="13"/>
      <c r="M32" s="13"/>
      <c r="N32" s="13"/>
      <c r="O32" s="13"/>
      <c r="P32" s="63"/>
    </row>
    <row r="33" spans="1:16" ht="21" customHeight="1">
      <c r="A33" s="122" t="s">
        <v>187</v>
      </c>
      <c r="B33" s="99"/>
      <c r="C33" s="99"/>
      <c r="D33" s="99"/>
      <c r="E33" s="99"/>
      <c r="F33" s="99"/>
      <c r="G33" s="99"/>
      <c r="H33" s="99"/>
      <c r="I33" s="99"/>
      <c r="J33" s="99"/>
      <c r="K33" s="99"/>
      <c r="L33" s="99"/>
      <c r="M33" s="99"/>
      <c r="N33" s="99"/>
      <c r="O33" s="99"/>
      <c r="P33" s="136"/>
    </row>
    <row r="34" spans="1:16">
      <c r="A34" s="137" t="s">
        <v>119</v>
      </c>
      <c r="B34" s="105"/>
      <c r="C34" s="105"/>
      <c r="D34" s="138"/>
      <c r="E34" s="17"/>
      <c r="F34" s="13"/>
      <c r="G34" s="13"/>
      <c r="H34" s="18"/>
      <c r="I34" s="13"/>
      <c r="J34" s="13"/>
      <c r="K34" s="13"/>
      <c r="L34" s="13"/>
      <c r="M34" s="13"/>
      <c r="N34" s="13"/>
      <c r="O34" s="13"/>
      <c r="P34" s="63"/>
    </row>
    <row r="35" spans="1:16">
      <c r="A35" s="50" t="s">
        <v>196</v>
      </c>
      <c r="B35" s="32">
        <v>9533.75</v>
      </c>
      <c r="C35" s="32">
        <f>B35-(B35*$C$2-1)</f>
        <v>9534.75</v>
      </c>
      <c r="D35" s="32">
        <f>C35-1200</f>
        <v>8334.75</v>
      </c>
      <c r="E35" s="17"/>
      <c r="F35" s="13"/>
      <c r="G35" s="13"/>
      <c r="H35" s="18"/>
      <c r="I35" s="13"/>
      <c r="J35" s="13"/>
      <c r="K35" s="13"/>
      <c r="L35" s="13"/>
      <c r="M35" s="13"/>
      <c r="N35" s="13"/>
      <c r="O35" s="13"/>
      <c r="P35" s="63"/>
    </row>
    <row r="36" spans="1:16">
      <c r="A36" s="50" t="s">
        <v>170</v>
      </c>
      <c r="B36" s="32">
        <v>11875</v>
      </c>
      <c r="C36" s="32">
        <f>B36-(B36*$C$2-1)</f>
        <v>11876</v>
      </c>
      <c r="D36" s="32">
        <f>C36-2399</f>
        <v>9477</v>
      </c>
      <c r="E36" s="17"/>
      <c r="F36" s="13"/>
      <c r="G36" s="13"/>
      <c r="H36" s="18"/>
      <c r="I36" s="13"/>
      <c r="J36" s="13"/>
      <c r="K36" s="13"/>
      <c r="L36" s="13"/>
      <c r="M36" s="13"/>
      <c r="N36" s="13"/>
      <c r="O36" s="13"/>
      <c r="P36" s="63"/>
    </row>
    <row r="37" spans="1:16">
      <c r="A37" s="50" t="s">
        <v>80</v>
      </c>
      <c r="B37" s="32">
        <v>12317.5</v>
      </c>
      <c r="C37" s="32">
        <f>B37-(B37*$C$2-1)</f>
        <v>12318.5</v>
      </c>
      <c r="D37" s="32">
        <f>C37-2999</f>
        <v>9319.5</v>
      </c>
      <c r="E37" s="17"/>
      <c r="F37" s="13"/>
      <c r="G37" s="13"/>
      <c r="H37" s="18"/>
      <c r="I37" s="13"/>
      <c r="J37" s="13"/>
      <c r="K37" s="13"/>
      <c r="L37" s="13"/>
      <c r="M37" s="13"/>
      <c r="N37" s="13"/>
      <c r="O37" s="13"/>
      <c r="P37" s="63"/>
    </row>
    <row r="38" spans="1:16">
      <c r="A38" s="50" t="s">
        <v>81</v>
      </c>
      <c r="B38" s="32">
        <v>14005</v>
      </c>
      <c r="C38" s="32">
        <f>B38-(B38*$C$2-1)</f>
        <v>14006</v>
      </c>
      <c r="D38" s="32">
        <f>C38-3399</f>
        <v>10607</v>
      </c>
      <c r="E38" s="17"/>
      <c r="F38" s="13"/>
      <c r="G38" s="13"/>
      <c r="H38" s="18"/>
      <c r="I38" s="13"/>
      <c r="J38" s="13"/>
      <c r="K38" s="13"/>
      <c r="L38" s="13"/>
      <c r="M38" s="13"/>
      <c r="N38" s="13"/>
      <c r="O38" s="13"/>
      <c r="P38" s="63"/>
    </row>
    <row r="39" spans="1:16">
      <c r="A39" s="50" t="s">
        <v>82</v>
      </c>
      <c r="B39" s="32">
        <v>3180.8419500000009</v>
      </c>
      <c r="C39" s="32">
        <f>B39-(B39*C2-1)</f>
        <v>3181.8419500000009</v>
      </c>
      <c r="D39" s="34"/>
      <c r="E39" s="17"/>
      <c r="F39" s="13"/>
      <c r="G39" s="13"/>
      <c r="H39" s="18"/>
      <c r="I39" s="13"/>
      <c r="J39" s="13"/>
      <c r="K39" s="13"/>
      <c r="L39" s="13"/>
      <c r="M39" s="13"/>
      <c r="N39" s="13"/>
      <c r="O39" s="13"/>
      <c r="P39" s="63"/>
    </row>
    <row r="40" spans="1:16">
      <c r="A40" s="50" t="s">
        <v>83</v>
      </c>
      <c r="B40" s="32">
        <v>3318.8727000000008</v>
      </c>
      <c r="C40" s="32">
        <f>B40-(B40*C2-1)</f>
        <v>3319.8727000000008</v>
      </c>
      <c r="D40" s="34"/>
      <c r="E40" s="17"/>
      <c r="F40" s="13"/>
      <c r="G40" s="13"/>
      <c r="H40" s="18"/>
      <c r="I40" s="13"/>
      <c r="J40" s="13"/>
      <c r="K40" s="13"/>
      <c r="L40" s="13"/>
      <c r="M40" s="13"/>
      <c r="N40" s="13"/>
      <c r="O40" s="13"/>
      <c r="P40" s="63"/>
    </row>
    <row r="41" spans="1:16" ht="32.25" customHeight="1" thickBot="1">
      <c r="A41" s="50" t="s">
        <v>84</v>
      </c>
      <c r="B41" s="32">
        <v>3150.1684500000006</v>
      </c>
      <c r="C41" s="32">
        <f>B41-(B41*C2-1)</f>
        <v>3151.1684500000006</v>
      </c>
      <c r="D41" s="34"/>
      <c r="E41" s="19"/>
      <c r="F41" s="20"/>
      <c r="G41" s="20"/>
      <c r="H41" s="21"/>
      <c r="I41" s="13"/>
      <c r="J41" s="13"/>
      <c r="K41" s="13"/>
      <c r="L41" s="13"/>
      <c r="M41" s="13"/>
      <c r="N41" s="13"/>
      <c r="O41" s="13"/>
      <c r="P41" s="63"/>
    </row>
    <row r="42" spans="1:16" ht="21" customHeight="1">
      <c r="A42" s="122" t="s">
        <v>188</v>
      </c>
      <c r="B42" s="99"/>
      <c r="C42" s="99"/>
      <c r="D42" s="99"/>
      <c r="E42" s="99"/>
      <c r="F42" s="99"/>
      <c r="G42" s="99"/>
      <c r="H42" s="99"/>
      <c r="I42" s="99"/>
      <c r="J42" s="99"/>
      <c r="K42" s="99"/>
      <c r="L42" s="99"/>
      <c r="M42" s="99"/>
      <c r="N42" s="99"/>
      <c r="O42" s="99"/>
      <c r="P42" s="136"/>
    </row>
    <row r="43" spans="1:16">
      <c r="A43" s="137" t="s">
        <v>119</v>
      </c>
      <c r="B43" s="105"/>
      <c r="C43" s="105"/>
      <c r="D43" s="138"/>
      <c r="E43" s="17"/>
      <c r="F43" s="13"/>
      <c r="G43" s="13"/>
      <c r="H43" s="18"/>
      <c r="I43" s="13"/>
      <c r="J43" s="13"/>
      <c r="K43" s="13"/>
      <c r="L43" s="13"/>
      <c r="M43" s="13"/>
      <c r="N43" s="13"/>
      <c r="O43" s="13"/>
      <c r="P43" s="63"/>
    </row>
    <row r="44" spans="1:16">
      <c r="A44" s="50" t="s">
        <v>90</v>
      </c>
      <c r="B44" s="32">
        <v>9205.75</v>
      </c>
      <c r="C44" s="32">
        <f>B44-(B44*$C$2-1)</f>
        <v>9206.75</v>
      </c>
      <c r="D44" s="32">
        <f>C44-1500</f>
        <v>7706.75</v>
      </c>
      <c r="E44" s="17"/>
      <c r="F44" s="13"/>
      <c r="G44" s="13"/>
      <c r="H44" s="18"/>
      <c r="I44" s="13"/>
      <c r="J44" s="13"/>
      <c r="K44" s="13"/>
      <c r="L44" s="13"/>
      <c r="M44" s="13"/>
      <c r="N44" s="13"/>
      <c r="O44" s="13"/>
      <c r="P44" s="63"/>
    </row>
    <row r="45" spans="1:16">
      <c r="A45" s="50" t="s">
        <v>171</v>
      </c>
      <c r="B45" s="32">
        <v>10921.55</v>
      </c>
      <c r="C45" s="32">
        <f>B45-(B45*$C$2-1)</f>
        <v>10922.55</v>
      </c>
      <c r="D45" s="32">
        <f>C45-2399</f>
        <v>8523.5499999999993</v>
      </c>
      <c r="E45" s="17"/>
      <c r="F45" s="13"/>
      <c r="G45" s="13"/>
      <c r="H45" s="18"/>
      <c r="I45" s="13"/>
      <c r="J45" s="13"/>
      <c r="K45" s="13"/>
      <c r="L45" s="13"/>
      <c r="M45" s="13"/>
      <c r="N45" s="13"/>
      <c r="O45" s="13"/>
      <c r="P45" s="63"/>
    </row>
    <row r="46" spans="1:16">
      <c r="A46" s="50" t="s">
        <v>85</v>
      </c>
      <c r="B46" s="32">
        <v>12409.65</v>
      </c>
      <c r="C46" s="32">
        <f>B46-(B46*$C$2-1)</f>
        <v>12410.65</v>
      </c>
      <c r="D46" s="32">
        <f>C46-2999</f>
        <v>9411.65</v>
      </c>
      <c r="E46" s="17"/>
      <c r="F46" s="13"/>
      <c r="G46" s="13"/>
      <c r="H46" s="18"/>
      <c r="I46" s="13"/>
      <c r="J46" s="13"/>
      <c r="K46" s="13"/>
      <c r="L46" s="13"/>
      <c r="M46" s="13"/>
      <c r="N46" s="13"/>
      <c r="O46" s="13"/>
      <c r="P46" s="63"/>
    </row>
    <row r="47" spans="1:16">
      <c r="A47" s="50" t="s">
        <v>86</v>
      </c>
      <c r="B47" s="32">
        <v>13422.8</v>
      </c>
      <c r="C47" s="32">
        <f>B47-(B47*$C$2-1)</f>
        <v>13423.8</v>
      </c>
      <c r="D47" s="32">
        <f>C47-3399</f>
        <v>10024.799999999999</v>
      </c>
      <c r="E47" s="17"/>
      <c r="F47" s="13"/>
      <c r="G47" s="13"/>
      <c r="H47" s="18"/>
      <c r="I47" s="13"/>
      <c r="J47" s="13"/>
      <c r="K47" s="13"/>
      <c r="L47" s="13"/>
      <c r="M47" s="13"/>
      <c r="N47" s="13"/>
      <c r="O47" s="13"/>
      <c r="P47" s="63"/>
    </row>
    <row r="48" spans="1:16">
      <c r="A48" s="50" t="s">
        <v>87</v>
      </c>
      <c r="B48" s="32">
        <v>4173.6817980000005</v>
      </c>
      <c r="C48" s="32">
        <f>B48-(B48*C2-1)</f>
        <v>4174.6817980000005</v>
      </c>
      <c r="D48" s="34"/>
      <c r="E48" s="17"/>
      <c r="F48" s="13"/>
      <c r="G48" s="13"/>
      <c r="H48" s="18"/>
      <c r="I48" s="13"/>
      <c r="J48" s="13"/>
      <c r="K48" s="13"/>
      <c r="L48" s="13"/>
      <c r="M48" s="13"/>
      <c r="N48" s="13"/>
      <c r="O48" s="13"/>
      <c r="P48" s="63"/>
    </row>
    <row r="49" spans="1:16">
      <c r="A49" s="50" t="s">
        <v>88</v>
      </c>
      <c r="B49" s="32">
        <v>4258.340658000001</v>
      </c>
      <c r="C49" s="32">
        <f>B49-(B49*C2-1)</f>
        <v>4259.340658000001</v>
      </c>
      <c r="D49" s="34"/>
      <c r="E49" s="17"/>
      <c r="F49" s="13"/>
      <c r="G49" s="13"/>
      <c r="H49" s="18"/>
      <c r="I49" s="13"/>
      <c r="J49" s="13"/>
      <c r="K49" s="13"/>
      <c r="L49" s="13"/>
      <c r="M49" s="13"/>
      <c r="N49" s="13"/>
      <c r="O49" s="13"/>
      <c r="P49" s="63"/>
    </row>
    <row r="50" spans="1:16" ht="32.25" customHeight="1" thickBot="1">
      <c r="A50" s="50" t="s">
        <v>89</v>
      </c>
      <c r="B50" s="32">
        <v>4342.9995179999996</v>
      </c>
      <c r="C50" s="32">
        <f>B50-(B50*C2-1)</f>
        <v>4343.9995179999996</v>
      </c>
      <c r="D50" s="34"/>
      <c r="E50" s="17"/>
      <c r="F50" s="13"/>
      <c r="G50" s="13"/>
      <c r="H50" s="18"/>
      <c r="I50" s="13"/>
      <c r="J50" s="13"/>
      <c r="K50" s="13"/>
      <c r="L50" s="13"/>
      <c r="M50" s="13"/>
      <c r="N50" s="13"/>
      <c r="O50" s="13"/>
      <c r="P50" s="63"/>
    </row>
    <row r="51" spans="1:16" ht="21" customHeight="1">
      <c r="A51" s="122" t="s">
        <v>189</v>
      </c>
      <c r="B51" s="99"/>
      <c r="C51" s="99"/>
      <c r="D51" s="99"/>
      <c r="E51" s="99"/>
      <c r="F51" s="99"/>
      <c r="G51" s="99"/>
      <c r="H51" s="99"/>
      <c r="I51" s="99"/>
      <c r="J51" s="99"/>
      <c r="K51" s="99"/>
      <c r="L51" s="99"/>
      <c r="M51" s="99"/>
      <c r="N51" s="99"/>
      <c r="O51" s="99"/>
      <c r="P51" s="136"/>
    </row>
    <row r="52" spans="1:16">
      <c r="A52" s="137" t="s">
        <v>127</v>
      </c>
      <c r="B52" s="105"/>
      <c r="C52" s="105"/>
      <c r="D52" s="138"/>
      <c r="E52" s="17"/>
      <c r="F52" s="13"/>
      <c r="G52" s="13"/>
      <c r="H52" s="18"/>
      <c r="I52" s="14"/>
      <c r="J52" s="15"/>
      <c r="K52" s="16"/>
      <c r="L52" s="13"/>
      <c r="M52" s="13"/>
      <c r="N52" s="13"/>
      <c r="O52" s="13"/>
      <c r="P52" s="63"/>
    </row>
    <row r="53" spans="1:16">
      <c r="A53" s="50" t="s">
        <v>209</v>
      </c>
      <c r="B53" s="32">
        <v>6061.65</v>
      </c>
      <c r="C53" s="32">
        <f>B53-(B53*$C$2-1)</f>
        <v>6062.65</v>
      </c>
      <c r="D53" s="39">
        <f>C53-1200</f>
        <v>4862.6499999999996</v>
      </c>
      <c r="E53" s="17"/>
      <c r="F53" s="13"/>
      <c r="G53" s="13"/>
      <c r="H53" s="18"/>
      <c r="I53" s="17"/>
      <c r="J53" s="13"/>
      <c r="K53" s="18"/>
      <c r="L53" s="13"/>
      <c r="M53" s="13"/>
      <c r="N53" s="13"/>
      <c r="O53" s="13"/>
      <c r="P53" s="63"/>
    </row>
    <row r="54" spans="1:16">
      <c r="A54" s="50" t="s">
        <v>172</v>
      </c>
      <c r="B54" s="32">
        <v>8213.2999999999993</v>
      </c>
      <c r="C54" s="32">
        <f>B54-(B54*$C$2-1)</f>
        <v>8214.2999999999993</v>
      </c>
      <c r="D54" s="39">
        <f>C54-2399</f>
        <v>5815.2999999999993</v>
      </c>
      <c r="E54" s="17"/>
      <c r="F54" s="13"/>
      <c r="G54" s="13"/>
      <c r="H54" s="18"/>
      <c r="I54" s="17"/>
      <c r="J54" s="13"/>
      <c r="K54" s="18"/>
      <c r="L54" s="13"/>
      <c r="M54" s="13"/>
      <c r="N54" s="13"/>
      <c r="O54" s="13"/>
      <c r="P54" s="63"/>
    </row>
    <row r="55" spans="1:16">
      <c r="A55" s="50" t="s">
        <v>94</v>
      </c>
      <c r="B55" s="32">
        <v>9559.9499999999989</v>
      </c>
      <c r="C55" s="32">
        <f>B55-(B55*$C$2-1)</f>
        <v>9560.9499999999989</v>
      </c>
      <c r="D55" s="39">
        <f>C55-2999</f>
        <v>6561.9499999999989</v>
      </c>
      <c r="E55" s="17"/>
      <c r="F55" s="13"/>
      <c r="G55" s="13"/>
      <c r="H55" s="18"/>
      <c r="I55" s="17"/>
      <c r="J55" s="13"/>
      <c r="K55" s="18"/>
      <c r="L55" s="13"/>
      <c r="M55" s="13"/>
      <c r="N55" s="13"/>
      <c r="O55" s="13"/>
      <c r="P55" s="63"/>
    </row>
    <row r="56" spans="1:16">
      <c r="A56" s="50" t="s">
        <v>95</v>
      </c>
      <c r="B56" s="32">
        <v>10455.799999999999</v>
      </c>
      <c r="C56" s="32">
        <f>B56-(B56*$C$2-1)</f>
        <v>10456.799999999999</v>
      </c>
      <c r="D56" s="39">
        <f>C56-3399</f>
        <v>7057.7999999999993</v>
      </c>
      <c r="E56" s="17"/>
      <c r="F56" s="13"/>
      <c r="G56" s="13"/>
      <c r="H56" s="18"/>
      <c r="I56" s="17"/>
      <c r="J56" s="13"/>
      <c r="K56" s="18"/>
      <c r="L56" s="13"/>
      <c r="M56" s="13"/>
      <c r="N56" s="13"/>
      <c r="O56" s="13"/>
      <c r="P56" s="63"/>
    </row>
    <row r="57" spans="1:16">
      <c r="A57" s="50" t="s">
        <v>91</v>
      </c>
      <c r="B57" s="32">
        <v>3657.2627520000005</v>
      </c>
      <c r="C57" s="32">
        <f>B57-(B57*C2-1)</f>
        <v>3658.2627520000005</v>
      </c>
      <c r="D57" s="40"/>
      <c r="E57" s="17"/>
      <c r="F57" s="13"/>
      <c r="G57" s="13"/>
      <c r="H57" s="18"/>
      <c r="I57" s="17"/>
      <c r="J57" s="13"/>
      <c r="K57" s="18"/>
      <c r="L57" s="13"/>
      <c r="M57" s="13"/>
      <c r="N57" s="13"/>
      <c r="O57" s="13"/>
      <c r="P57" s="63"/>
    </row>
    <row r="58" spans="1:16">
      <c r="A58" s="50" t="s">
        <v>92</v>
      </c>
      <c r="B58" s="32">
        <v>3741.921612000001</v>
      </c>
      <c r="C58" s="32">
        <f>B58-(B58*C2-1)</f>
        <v>3742.921612000001</v>
      </c>
      <c r="D58" s="40"/>
      <c r="E58" s="17"/>
      <c r="F58" s="13"/>
      <c r="G58" s="13"/>
      <c r="H58" s="18"/>
      <c r="I58" s="17"/>
      <c r="J58" s="13"/>
      <c r="K58" s="18"/>
      <c r="L58" s="13"/>
      <c r="M58" s="13"/>
      <c r="N58" s="13"/>
      <c r="O58" s="13"/>
      <c r="P58" s="63"/>
    </row>
    <row r="59" spans="1:16" ht="31.5" customHeight="1" thickBot="1">
      <c r="A59" s="50" t="s">
        <v>93</v>
      </c>
      <c r="B59" s="32">
        <v>3826.5804720000001</v>
      </c>
      <c r="C59" s="32">
        <f>B59-(B59*C2-1)</f>
        <v>3827.5804720000001</v>
      </c>
      <c r="D59" s="40"/>
      <c r="E59" s="19"/>
      <c r="F59" s="20"/>
      <c r="G59" s="20"/>
      <c r="H59" s="21"/>
      <c r="I59" s="19"/>
      <c r="J59" s="20"/>
      <c r="K59" s="21"/>
      <c r="L59" s="13"/>
      <c r="M59" s="13"/>
      <c r="N59" s="13"/>
      <c r="O59" s="13"/>
      <c r="P59" s="63"/>
    </row>
    <row r="60" spans="1:16" ht="22.5" customHeight="1">
      <c r="A60" s="122" t="s">
        <v>190</v>
      </c>
      <c r="B60" s="99"/>
      <c r="C60" s="99"/>
      <c r="D60" s="99"/>
      <c r="E60" s="99"/>
      <c r="F60" s="99"/>
      <c r="G60" s="99"/>
      <c r="H60" s="99"/>
      <c r="I60" s="108"/>
      <c r="J60" s="108"/>
      <c r="K60" s="108"/>
      <c r="L60" s="99"/>
      <c r="M60" s="99"/>
      <c r="N60" s="99"/>
      <c r="O60" s="99"/>
      <c r="P60" s="136"/>
    </row>
    <row r="61" spans="1:16">
      <c r="A61" s="137" t="s">
        <v>128</v>
      </c>
      <c r="B61" s="105"/>
      <c r="C61" s="105"/>
      <c r="D61" s="138"/>
      <c r="E61" s="17"/>
      <c r="F61" s="13"/>
      <c r="G61" s="13"/>
      <c r="H61" s="18"/>
      <c r="I61" s="13"/>
      <c r="J61" s="13"/>
      <c r="K61" s="13"/>
      <c r="L61" s="13"/>
      <c r="M61" s="13"/>
      <c r="N61" s="13"/>
      <c r="O61" s="13"/>
      <c r="P61" s="63"/>
    </row>
    <row r="62" spans="1:16">
      <c r="A62" s="50" t="s">
        <v>106</v>
      </c>
      <c r="B62" s="32">
        <v>11000</v>
      </c>
      <c r="C62" s="32">
        <f>B62-(B62*C2-1)</f>
        <v>11001</v>
      </c>
      <c r="D62" s="32">
        <f>C62-2399</f>
        <v>8602</v>
      </c>
      <c r="E62" s="17"/>
      <c r="F62" s="13"/>
      <c r="G62" s="13"/>
      <c r="H62" s="18"/>
      <c r="I62" s="13"/>
      <c r="J62" s="13"/>
      <c r="K62" s="13"/>
      <c r="L62" s="13"/>
      <c r="M62" s="13"/>
      <c r="N62" s="13"/>
      <c r="O62" s="13"/>
      <c r="P62" s="63"/>
    </row>
    <row r="63" spans="1:16">
      <c r="A63" s="50" t="s">
        <v>107</v>
      </c>
      <c r="B63" s="32">
        <v>12000</v>
      </c>
      <c r="C63" s="32">
        <f>B63-(B63*C2-1)</f>
        <v>12001</v>
      </c>
      <c r="D63" s="32">
        <f>C63-2999</f>
        <v>9002</v>
      </c>
      <c r="E63" s="17"/>
      <c r="F63" s="13"/>
      <c r="G63" s="13"/>
      <c r="H63" s="18"/>
      <c r="I63" s="13"/>
      <c r="J63" s="13"/>
      <c r="K63" s="13"/>
      <c r="L63" s="13"/>
      <c r="M63" s="13"/>
      <c r="N63" s="13"/>
      <c r="O63" s="13"/>
      <c r="P63" s="63"/>
    </row>
    <row r="64" spans="1:16">
      <c r="A64" s="50" t="s">
        <v>108</v>
      </c>
      <c r="B64" s="32">
        <v>13000</v>
      </c>
      <c r="C64" s="32">
        <f>B64-(B64*C2-1)</f>
        <v>13001</v>
      </c>
      <c r="D64" s="32">
        <f>C64-3399</f>
        <v>9602</v>
      </c>
      <c r="E64" s="17"/>
      <c r="F64" s="13"/>
      <c r="G64" s="13"/>
      <c r="H64" s="18"/>
      <c r="I64" s="13"/>
      <c r="J64" s="13"/>
      <c r="K64" s="13"/>
      <c r="L64" s="13"/>
      <c r="M64" s="13"/>
      <c r="N64" s="13"/>
      <c r="O64" s="13"/>
      <c r="P64" s="63"/>
    </row>
    <row r="65" spans="1:16">
      <c r="A65" s="50" t="s">
        <v>109</v>
      </c>
      <c r="B65" s="32">
        <v>4536.6106500000014</v>
      </c>
      <c r="C65" s="32">
        <f>B65-(B65*C2-1)</f>
        <v>4537.6106500000014</v>
      </c>
      <c r="D65" s="34"/>
      <c r="E65" s="17"/>
      <c r="F65" s="13"/>
      <c r="G65" s="13"/>
      <c r="H65" s="18"/>
      <c r="I65" s="13"/>
      <c r="J65" s="13"/>
      <c r="K65" s="13"/>
      <c r="L65" s="13"/>
      <c r="M65" s="13"/>
      <c r="N65" s="13"/>
      <c r="O65" s="13"/>
      <c r="P65" s="63"/>
    </row>
    <row r="66" spans="1:16">
      <c r="A66" s="50" t="s">
        <v>110</v>
      </c>
      <c r="B66" s="32">
        <v>4628.6311500000011</v>
      </c>
      <c r="C66" s="32">
        <f>B66-(B66*C2-1)</f>
        <v>4629.6311500000011</v>
      </c>
      <c r="D66" s="34"/>
      <c r="E66" s="17"/>
      <c r="F66" s="13"/>
      <c r="G66" s="13"/>
      <c r="H66" s="18"/>
      <c r="I66" s="13"/>
      <c r="J66" s="13"/>
      <c r="K66" s="13"/>
      <c r="L66" s="13"/>
      <c r="M66" s="13"/>
      <c r="N66" s="13"/>
      <c r="O66" s="13"/>
      <c r="P66" s="63"/>
    </row>
    <row r="67" spans="1:16">
      <c r="A67" s="50" t="s">
        <v>111</v>
      </c>
      <c r="B67" s="32">
        <v>4720.6516500000007</v>
      </c>
      <c r="C67" s="32">
        <f>B67-(B67*C2-1)</f>
        <v>4721.6516500000007</v>
      </c>
      <c r="D67" s="34"/>
      <c r="E67" s="17"/>
      <c r="F67" s="13"/>
      <c r="G67" s="13"/>
      <c r="H67" s="18"/>
      <c r="I67" s="13"/>
      <c r="J67" s="13"/>
      <c r="K67" s="13"/>
      <c r="L67" s="13"/>
      <c r="M67" s="13"/>
      <c r="N67" s="13"/>
      <c r="O67" s="13"/>
      <c r="P67" s="63"/>
    </row>
    <row r="68" spans="1:16" ht="28.5" customHeight="1" thickBot="1">
      <c r="A68" s="50" t="s">
        <v>112</v>
      </c>
      <c r="B68" s="32">
        <v>7125</v>
      </c>
      <c r="C68" s="32">
        <f>B68-(B68*C2-1)</f>
        <v>7126</v>
      </c>
      <c r="D68" s="34"/>
      <c r="E68" s="19"/>
      <c r="F68" s="20"/>
      <c r="G68" s="20"/>
      <c r="H68" s="21"/>
      <c r="I68" s="13"/>
      <c r="J68" s="13"/>
      <c r="K68" s="13"/>
      <c r="L68" s="13"/>
      <c r="M68" s="13"/>
      <c r="N68" s="13"/>
      <c r="O68" s="13"/>
      <c r="P68" s="63"/>
    </row>
    <row r="69" spans="1:16" ht="19.5" customHeight="1">
      <c r="A69" s="122" t="s">
        <v>191</v>
      </c>
      <c r="B69" s="99"/>
      <c r="C69" s="99"/>
      <c r="D69" s="99"/>
      <c r="E69" s="99"/>
      <c r="F69" s="99"/>
      <c r="G69" s="99"/>
      <c r="H69" s="99"/>
      <c r="I69" s="99"/>
      <c r="J69" s="99"/>
      <c r="K69" s="99"/>
      <c r="L69" s="99"/>
      <c r="M69" s="99"/>
      <c r="N69" s="99"/>
      <c r="O69" s="99"/>
      <c r="P69" s="136"/>
    </row>
    <row r="70" spans="1:16">
      <c r="A70" s="137" t="s">
        <v>128</v>
      </c>
      <c r="B70" s="105"/>
      <c r="C70" s="105"/>
      <c r="D70" s="138"/>
      <c r="E70" s="17"/>
      <c r="F70" s="13"/>
      <c r="G70" s="13"/>
      <c r="H70" s="18"/>
      <c r="I70" s="13"/>
      <c r="J70" s="13"/>
      <c r="K70" s="13"/>
      <c r="L70" s="13"/>
      <c r="M70" s="13"/>
      <c r="N70" s="13"/>
      <c r="O70" s="13"/>
      <c r="P70" s="63"/>
    </row>
    <row r="71" spans="1:16">
      <c r="A71" s="50" t="s">
        <v>113</v>
      </c>
      <c r="B71" s="32">
        <v>10120</v>
      </c>
      <c r="C71" s="32">
        <f t="shared" ref="C71:C77" si="3">B71-(B71*$C$2-1)</f>
        <v>10121</v>
      </c>
      <c r="D71" s="32">
        <f>C71-1800</f>
        <v>8321</v>
      </c>
      <c r="E71" s="17"/>
      <c r="F71" s="13"/>
      <c r="G71" s="13"/>
      <c r="H71" s="18"/>
      <c r="I71" s="13"/>
      <c r="J71" s="13"/>
      <c r="K71" s="13"/>
      <c r="L71" s="13"/>
      <c r="M71" s="13"/>
      <c r="N71" s="13"/>
      <c r="O71" s="13"/>
      <c r="P71" s="63"/>
    </row>
    <row r="72" spans="1:16">
      <c r="A72" s="50" t="s">
        <v>114</v>
      </c>
      <c r="B72" s="32">
        <v>10542.05</v>
      </c>
      <c r="C72" s="32">
        <f t="shared" si="3"/>
        <v>10543.05</v>
      </c>
      <c r="D72" s="32">
        <f>C72-1800</f>
        <v>8743.0499999999993</v>
      </c>
      <c r="E72" s="17"/>
      <c r="F72" s="13"/>
      <c r="G72" s="13"/>
      <c r="H72" s="18"/>
      <c r="I72" s="13"/>
      <c r="J72" s="13"/>
      <c r="K72" s="13"/>
      <c r="L72" s="13"/>
      <c r="M72" s="13"/>
      <c r="N72" s="13"/>
      <c r="O72" s="13"/>
      <c r="P72" s="63"/>
    </row>
    <row r="73" spans="1:16">
      <c r="A73" s="50" t="s">
        <v>115</v>
      </c>
      <c r="B73" s="32">
        <v>11015.849999999999</v>
      </c>
      <c r="C73" s="32">
        <f t="shared" si="3"/>
        <v>11016.849999999999</v>
      </c>
      <c r="D73" s="32">
        <f>C73-1800</f>
        <v>9216.8499999999985</v>
      </c>
      <c r="E73" s="17"/>
      <c r="F73" s="13"/>
      <c r="G73" s="13"/>
      <c r="H73" s="18"/>
      <c r="I73" s="13"/>
      <c r="J73" s="13"/>
      <c r="K73" s="13"/>
      <c r="L73" s="13"/>
      <c r="M73" s="13"/>
      <c r="N73" s="13"/>
      <c r="O73" s="13"/>
      <c r="P73" s="63"/>
    </row>
    <row r="74" spans="1:16">
      <c r="A74" s="50" t="s">
        <v>96</v>
      </c>
      <c r="B74" s="32">
        <v>3362.37</v>
      </c>
      <c r="C74" s="32">
        <f t="shared" si="3"/>
        <v>3363.37</v>
      </c>
      <c r="D74" s="34"/>
      <c r="E74" s="17"/>
      <c r="F74" s="13"/>
      <c r="G74" s="13"/>
      <c r="H74" s="18"/>
      <c r="I74" s="13"/>
      <c r="J74" s="13"/>
      <c r="K74" s="13"/>
      <c r="L74" s="13"/>
      <c r="M74" s="13"/>
      <c r="N74" s="13"/>
      <c r="O74" s="13"/>
      <c r="P74" s="63"/>
    </row>
    <row r="75" spans="1:16">
      <c r="A75" s="50" t="s">
        <v>97</v>
      </c>
      <c r="B75" s="32">
        <v>3514.17</v>
      </c>
      <c r="C75" s="32">
        <f t="shared" si="3"/>
        <v>3515.17</v>
      </c>
      <c r="D75" s="34"/>
      <c r="E75" s="17"/>
      <c r="F75" s="13"/>
      <c r="G75" s="13"/>
      <c r="H75" s="18"/>
      <c r="I75" s="13"/>
      <c r="J75" s="13"/>
      <c r="K75" s="13"/>
      <c r="L75" s="13"/>
      <c r="M75" s="13"/>
      <c r="N75" s="13"/>
      <c r="O75" s="13"/>
      <c r="P75" s="63"/>
    </row>
    <row r="76" spans="1:16">
      <c r="A76" s="50" t="s">
        <v>98</v>
      </c>
      <c r="B76" s="32">
        <v>3668.5000000000005</v>
      </c>
      <c r="C76" s="32">
        <f t="shared" si="3"/>
        <v>3669.5000000000005</v>
      </c>
      <c r="D76" s="34"/>
      <c r="E76" s="17"/>
      <c r="F76" s="13"/>
      <c r="G76" s="13"/>
      <c r="H76" s="18"/>
      <c r="I76" s="13"/>
      <c r="J76" s="13"/>
      <c r="K76" s="13"/>
      <c r="L76" s="13"/>
      <c r="M76" s="13"/>
      <c r="N76" s="13"/>
      <c r="O76" s="13"/>
      <c r="P76" s="63"/>
    </row>
    <row r="77" spans="1:16" ht="33" customHeight="1" thickBot="1">
      <c r="A77" s="50" t="s">
        <v>116</v>
      </c>
      <c r="B77" s="32">
        <v>6554.9999999999991</v>
      </c>
      <c r="C77" s="32">
        <f t="shared" si="3"/>
        <v>6555.9999999999991</v>
      </c>
      <c r="D77" s="34"/>
      <c r="E77" s="19"/>
      <c r="F77" s="20"/>
      <c r="G77" s="20"/>
      <c r="H77" s="21"/>
      <c r="I77" s="13"/>
      <c r="J77" s="13"/>
      <c r="K77" s="13"/>
      <c r="L77" s="13"/>
      <c r="M77" s="13"/>
      <c r="N77" s="13"/>
      <c r="O77" s="13"/>
      <c r="P77" s="63"/>
    </row>
    <row r="78" spans="1:16" ht="22.5" customHeight="1">
      <c r="A78" s="122" t="s">
        <v>192</v>
      </c>
      <c r="B78" s="99"/>
      <c r="C78" s="99"/>
      <c r="D78" s="99"/>
      <c r="E78" s="99"/>
      <c r="F78" s="99"/>
      <c r="G78" s="99"/>
      <c r="H78" s="99"/>
      <c r="I78" s="99"/>
      <c r="J78" s="99"/>
      <c r="K78" s="99"/>
      <c r="L78" s="99"/>
      <c r="M78" s="99"/>
      <c r="N78" s="99"/>
      <c r="O78" s="99"/>
      <c r="P78" s="136"/>
    </row>
    <row r="79" spans="1:16">
      <c r="A79" s="137" t="s">
        <v>128</v>
      </c>
      <c r="B79" s="105"/>
      <c r="C79" s="105"/>
      <c r="D79" s="138"/>
      <c r="E79" s="17"/>
      <c r="F79" s="13"/>
      <c r="G79" s="13"/>
      <c r="H79" s="18"/>
      <c r="I79" s="13"/>
      <c r="J79" s="13"/>
      <c r="K79" s="13"/>
      <c r="L79" s="13"/>
      <c r="M79" s="13"/>
      <c r="N79" s="13"/>
      <c r="O79" s="13"/>
      <c r="P79" s="63"/>
    </row>
    <row r="80" spans="1:16">
      <c r="A80" s="50" t="s">
        <v>132</v>
      </c>
      <c r="B80" s="32">
        <v>9648.9599999999991</v>
      </c>
      <c r="C80" s="32">
        <f>B80-(B80*C2-1)</f>
        <v>9649.9599999999991</v>
      </c>
      <c r="D80" s="32">
        <f>C80-1589</f>
        <v>8060.9599999999991</v>
      </c>
      <c r="E80" s="17"/>
      <c r="F80" s="13"/>
      <c r="G80" s="13"/>
      <c r="H80" s="18"/>
      <c r="I80" s="13"/>
      <c r="J80" s="13"/>
      <c r="K80" s="13"/>
      <c r="L80" s="13"/>
      <c r="M80" s="13"/>
      <c r="N80" s="13"/>
      <c r="O80" s="13"/>
      <c r="P80" s="63"/>
    </row>
    <row r="81" spans="1:16">
      <c r="A81" s="50" t="s">
        <v>133</v>
      </c>
      <c r="B81" s="32">
        <v>10093.319999999998</v>
      </c>
      <c r="C81" s="32">
        <f>B81-(B81*C2-1)</f>
        <v>10094.319999999998</v>
      </c>
      <c r="D81" s="32">
        <f>C81-1589</f>
        <v>8505.3199999999979</v>
      </c>
      <c r="E81" s="17"/>
      <c r="F81" s="13"/>
      <c r="G81" s="13"/>
      <c r="H81" s="18"/>
      <c r="I81" s="13"/>
      <c r="J81" s="13"/>
      <c r="K81" s="13"/>
      <c r="L81" s="13"/>
      <c r="M81" s="13"/>
      <c r="N81" s="13"/>
      <c r="O81" s="13"/>
      <c r="P81" s="63"/>
    </row>
    <row r="82" spans="1:16">
      <c r="A82" s="50" t="s">
        <v>134</v>
      </c>
      <c r="B82" s="32">
        <v>10638.189999999997</v>
      </c>
      <c r="C82" s="32">
        <f>B82-(B82*C2-1)</f>
        <v>10639.189999999997</v>
      </c>
      <c r="D82" s="32">
        <f>C82-1589</f>
        <v>9050.1899999999969</v>
      </c>
      <c r="E82" s="17"/>
      <c r="F82" s="13"/>
      <c r="G82" s="13"/>
      <c r="H82" s="18"/>
      <c r="I82" s="13"/>
      <c r="J82" s="13"/>
      <c r="K82" s="13"/>
      <c r="L82" s="13"/>
      <c r="M82" s="13"/>
      <c r="N82" s="13"/>
      <c r="O82" s="13"/>
      <c r="P82" s="63"/>
    </row>
    <row r="83" spans="1:16">
      <c r="A83" s="50" t="s">
        <v>99</v>
      </c>
      <c r="B83" s="32">
        <v>3866.7254999999996</v>
      </c>
      <c r="C83" s="32">
        <f>B83-(B83*C2-1)</f>
        <v>3867.7254999999996</v>
      </c>
      <c r="D83" s="34"/>
      <c r="E83" s="17"/>
      <c r="F83" s="13"/>
      <c r="G83" s="13"/>
      <c r="H83" s="18"/>
      <c r="I83" s="13"/>
      <c r="J83" s="13"/>
      <c r="K83" s="13"/>
      <c r="L83" s="13"/>
      <c r="M83" s="13"/>
      <c r="N83" s="13"/>
      <c r="O83" s="13"/>
      <c r="P83" s="63"/>
    </row>
    <row r="84" spans="1:16">
      <c r="A84" s="50" t="s">
        <v>100</v>
      </c>
      <c r="B84" s="32">
        <v>4041.2954999999997</v>
      </c>
      <c r="C84" s="32">
        <f>B84-(B84*C2-1)</f>
        <v>4042.2954999999997</v>
      </c>
      <c r="D84" s="34"/>
      <c r="E84" s="17"/>
      <c r="F84" s="13"/>
      <c r="G84" s="13"/>
      <c r="H84" s="18"/>
      <c r="I84" s="13"/>
      <c r="J84" s="13"/>
      <c r="K84" s="13"/>
      <c r="L84" s="13"/>
      <c r="M84" s="13"/>
      <c r="N84" s="13"/>
      <c r="O84" s="13"/>
      <c r="P84" s="63"/>
    </row>
    <row r="85" spans="1:16">
      <c r="A85" s="50" t="s">
        <v>101</v>
      </c>
      <c r="B85" s="32">
        <v>4218.7750000000005</v>
      </c>
      <c r="C85" s="32">
        <f>B85-(B85*C2-1)</f>
        <v>4219.7750000000005</v>
      </c>
      <c r="D85" s="34"/>
      <c r="E85" s="17"/>
      <c r="F85" s="13"/>
      <c r="G85" s="13"/>
      <c r="H85" s="18"/>
      <c r="I85" s="13"/>
      <c r="J85" s="13"/>
      <c r="K85" s="13"/>
      <c r="L85" s="13"/>
      <c r="M85" s="13"/>
      <c r="N85" s="13"/>
      <c r="O85" s="13"/>
      <c r="P85" s="63"/>
    </row>
    <row r="86" spans="1:16" ht="33.75" customHeight="1" thickBot="1">
      <c r="A86" s="50" t="s">
        <v>117</v>
      </c>
      <c r="B86" s="32">
        <v>7538.2499999999982</v>
      </c>
      <c r="C86" s="32">
        <f>B86-(B86*C2-1)</f>
        <v>7539.2499999999982</v>
      </c>
      <c r="D86" s="34"/>
      <c r="E86" s="19"/>
      <c r="F86" s="20"/>
      <c r="G86" s="20"/>
      <c r="H86" s="21"/>
      <c r="I86" s="13"/>
      <c r="J86" s="13"/>
      <c r="K86" s="13"/>
      <c r="L86" s="13"/>
      <c r="M86" s="13"/>
      <c r="N86" s="13"/>
      <c r="O86" s="13"/>
      <c r="P86" s="63"/>
    </row>
    <row r="87" spans="1:16" ht="18.75" customHeight="1">
      <c r="A87" s="139" t="s">
        <v>195</v>
      </c>
      <c r="B87" s="140"/>
      <c r="C87" s="140"/>
      <c r="D87" s="140"/>
      <c r="E87" s="140"/>
      <c r="F87" s="140"/>
      <c r="G87" s="140"/>
      <c r="H87" s="140"/>
      <c r="I87" s="140"/>
      <c r="J87" s="140"/>
      <c r="K87" s="140"/>
      <c r="L87" s="140"/>
      <c r="M87" s="140"/>
      <c r="N87" s="140"/>
      <c r="O87" s="140"/>
      <c r="P87" s="141"/>
    </row>
    <row r="88" spans="1:16">
      <c r="A88" s="137" t="s">
        <v>128</v>
      </c>
      <c r="B88" s="105"/>
      <c r="C88" s="105"/>
      <c r="D88" s="138"/>
      <c r="E88" s="17"/>
      <c r="F88" s="13"/>
      <c r="G88" s="13"/>
      <c r="H88" s="18"/>
      <c r="I88" s="13"/>
      <c r="J88" s="13"/>
      <c r="K88" s="13"/>
      <c r="L88" s="13"/>
      <c r="M88" s="13"/>
      <c r="N88" s="13"/>
      <c r="O88" s="13"/>
      <c r="P88" s="63"/>
    </row>
    <row r="89" spans="1:16">
      <c r="A89" s="50" t="s">
        <v>155</v>
      </c>
      <c r="B89" s="32">
        <v>9517.4</v>
      </c>
      <c r="C89" s="32">
        <f>B89-(B89*C2-1)</f>
        <v>9518.4</v>
      </c>
      <c r="D89" s="32">
        <f>C89-1459</f>
        <v>8059.4</v>
      </c>
      <c r="E89" s="17"/>
      <c r="F89" s="13"/>
      <c r="G89" s="13"/>
      <c r="H89" s="18"/>
      <c r="I89" s="13"/>
      <c r="J89" s="13"/>
      <c r="K89" s="13"/>
      <c r="L89" s="13"/>
      <c r="M89" s="13"/>
      <c r="N89" s="13"/>
      <c r="O89" s="13"/>
      <c r="P89" s="63"/>
    </row>
    <row r="90" spans="1:16">
      <c r="A90" s="50" t="s">
        <v>156</v>
      </c>
      <c r="B90" s="32">
        <v>9930.25</v>
      </c>
      <c r="C90" s="32">
        <f>B90-(B90*C2-1)</f>
        <v>9931.25</v>
      </c>
      <c r="D90" s="32">
        <f>C90-1459</f>
        <v>8472.25</v>
      </c>
      <c r="E90" s="17"/>
      <c r="F90" s="13"/>
      <c r="G90" s="13"/>
      <c r="H90" s="18"/>
      <c r="I90" s="13"/>
      <c r="J90" s="13"/>
      <c r="K90" s="13"/>
      <c r="L90" s="13"/>
      <c r="M90" s="13"/>
      <c r="N90" s="13"/>
      <c r="O90" s="13"/>
      <c r="P90" s="63"/>
    </row>
    <row r="91" spans="1:16">
      <c r="A91" s="50" t="s">
        <v>157</v>
      </c>
      <c r="B91" s="32">
        <v>10402.9</v>
      </c>
      <c r="C91" s="32">
        <f>B91-(B91*C2-1)</f>
        <v>10403.9</v>
      </c>
      <c r="D91" s="32">
        <f>C91-1459</f>
        <v>8944.9</v>
      </c>
      <c r="E91" s="17"/>
      <c r="F91" s="13"/>
      <c r="G91" s="13"/>
      <c r="H91" s="18"/>
      <c r="I91" s="13"/>
      <c r="J91" s="13"/>
      <c r="K91" s="13"/>
      <c r="L91" s="13"/>
      <c r="M91" s="13"/>
      <c r="N91" s="13"/>
      <c r="O91" s="13"/>
      <c r="P91" s="63"/>
    </row>
    <row r="92" spans="1:16">
      <c r="A92" s="50" t="s">
        <v>158</v>
      </c>
      <c r="B92" s="32">
        <v>11442.5</v>
      </c>
      <c r="C92" s="32">
        <f>B92-(B92*C2-1)</f>
        <v>11443.5</v>
      </c>
      <c r="D92" s="32">
        <f>C92-1459</f>
        <v>9984.5</v>
      </c>
      <c r="E92" s="17"/>
      <c r="F92" s="13"/>
      <c r="G92" s="13"/>
      <c r="H92" s="18"/>
      <c r="I92" s="13"/>
      <c r="J92" s="13"/>
      <c r="K92" s="13"/>
      <c r="L92" s="13"/>
      <c r="M92" s="13"/>
      <c r="N92" s="13"/>
      <c r="O92" s="13"/>
      <c r="P92" s="63"/>
    </row>
    <row r="93" spans="1:16">
      <c r="A93" s="50" t="s">
        <v>102</v>
      </c>
      <c r="B93" s="32">
        <v>3795.0000000000005</v>
      </c>
      <c r="C93" s="32">
        <f>B93-(B93*C2-1)</f>
        <v>3796.0000000000005</v>
      </c>
      <c r="D93" s="34"/>
      <c r="E93" s="17"/>
      <c r="F93" s="13"/>
      <c r="G93" s="13"/>
      <c r="H93" s="18"/>
      <c r="I93" s="13"/>
      <c r="J93" s="13"/>
      <c r="K93" s="13"/>
      <c r="L93" s="13"/>
      <c r="M93" s="13"/>
      <c r="N93" s="13"/>
      <c r="O93" s="13"/>
      <c r="P93" s="63"/>
    </row>
    <row r="94" spans="1:16">
      <c r="A94" s="50" t="s">
        <v>103</v>
      </c>
      <c r="B94" s="32">
        <v>4048</v>
      </c>
      <c r="C94" s="32">
        <f>B94-(B94*C2-1)</f>
        <v>4049</v>
      </c>
      <c r="D94" s="34"/>
      <c r="E94" s="17"/>
      <c r="F94" s="13"/>
      <c r="G94" s="13"/>
      <c r="H94" s="18"/>
      <c r="I94" s="13"/>
      <c r="J94" s="13"/>
      <c r="K94" s="13"/>
      <c r="L94" s="13"/>
      <c r="M94" s="13"/>
      <c r="N94" s="13"/>
      <c r="O94" s="13"/>
      <c r="P94" s="63"/>
    </row>
    <row r="95" spans="1:16">
      <c r="A95" s="50" t="s">
        <v>104</v>
      </c>
      <c r="B95" s="32">
        <v>4554</v>
      </c>
      <c r="C95" s="32">
        <f>B95-(B95*C2-1)</f>
        <v>4555</v>
      </c>
      <c r="D95" s="34"/>
      <c r="E95" s="17"/>
      <c r="F95" s="13"/>
      <c r="G95" s="13"/>
      <c r="H95" s="18"/>
      <c r="I95" s="13"/>
      <c r="J95" s="13"/>
      <c r="K95" s="13"/>
      <c r="L95" s="13"/>
      <c r="M95" s="13"/>
      <c r="N95" s="13"/>
      <c r="O95" s="13"/>
      <c r="P95" s="63"/>
    </row>
    <row r="96" spans="1:16" ht="15.75" thickBot="1">
      <c r="A96" s="50" t="s">
        <v>105</v>
      </c>
      <c r="B96" s="32">
        <v>5060</v>
      </c>
      <c r="C96" s="32">
        <f>B96-(B96*C2-1)</f>
        <v>5061</v>
      </c>
      <c r="D96" s="34"/>
      <c r="E96" s="17"/>
      <c r="F96" s="13"/>
      <c r="G96" s="13"/>
      <c r="H96" s="18"/>
      <c r="I96" s="13"/>
      <c r="J96" s="13"/>
      <c r="K96" s="13"/>
      <c r="L96" s="13"/>
      <c r="M96" s="13"/>
      <c r="N96" s="13"/>
      <c r="O96" s="13"/>
      <c r="P96" s="63"/>
    </row>
    <row r="97" spans="1:16" ht="18">
      <c r="A97" s="122" t="s">
        <v>193</v>
      </c>
      <c r="B97" s="99"/>
      <c r="C97" s="99"/>
      <c r="D97" s="99"/>
      <c r="E97" s="99"/>
      <c r="F97" s="99"/>
      <c r="G97" s="99"/>
      <c r="H97" s="99"/>
      <c r="I97" s="99"/>
      <c r="J97" s="99"/>
      <c r="K97" s="99"/>
      <c r="L97" s="99"/>
      <c r="M97" s="99"/>
      <c r="N97" s="99"/>
      <c r="O97" s="99"/>
      <c r="P97" s="136"/>
    </row>
    <row r="98" spans="1:16">
      <c r="A98" s="137" t="s">
        <v>128</v>
      </c>
      <c r="B98" s="105"/>
      <c r="C98" s="105"/>
      <c r="D98" s="138"/>
      <c r="E98" s="14"/>
      <c r="F98" s="15"/>
      <c r="G98" s="15"/>
      <c r="H98" s="16"/>
      <c r="I98" s="13"/>
      <c r="J98" s="13"/>
      <c r="K98" s="13"/>
      <c r="L98" s="13"/>
      <c r="M98" s="13"/>
      <c r="N98" s="13"/>
      <c r="O98" s="13"/>
      <c r="P98" s="63"/>
    </row>
    <row r="99" spans="1:16">
      <c r="A99" s="50" t="s">
        <v>151</v>
      </c>
      <c r="B99" s="32">
        <v>16000</v>
      </c>
      <c r="C99" s="32">
        <f t="shared" ref="C99:C105" si="4">B99-(B99*$C$2-1)</f>
        <v>16001</v>
      </c>
      <c r="D99" s="39">
        <f>C99-2399</f>
        <v>13602</v>
      </c>
      <c r="E99" s="17"/>
      <c r="F99" s="13"/>
      <c r="G99" s="13"/>
      <c r="H99" s="18"/>
      <c r="I99" s="13"/>
      <c r="J99" s="13"/>
      <c r="K99" s="13"/>
      <c r="L99" s="13"/>
      <c r="M99" s="13"/>
      <c r="N99" s="13"/>
      <c r="O99" s="13"/>
      <c r="P99" s="63"/>
    </row>
    <row r="100" spans="1:16">
      <c r="A100" s="50" t="s">
        <v>152</v>
      </c>
      <c r="B100" s="32">
        <v>16852</v>
      </c>
      <c r="C100" s="32">
        <f t="shared" si="4"/>
        <v>16853</v>
      </c>
      <c r="D100" s="39">
        <f>C100-2999</f>
        <v>13854</v>
      </c>
      <c r="E100" s="17"/>
      <c r="F100" s="13"/>
      <c r="G100" s="13"/>
      <c r="H100" s="18"/>
      <c r="I100" s="13"/>
      <c r="J100" s="13"/>
      <c r="K100" s="13"/>
      <c r="L100" s="13"/>
      <c r="M100" s="13"/>
      <c r="N100" s="13"/>
      <c r="O100" s="13"/>
      <c r="P100" s="63"/>
    </row>
    <row r="101" spans="1:16">
      <c r="A101" s="50" t="s">
        <v>153</v>
      </c>
      <c r="B101" s="32">
        <v>17555</v>
      </c>
      <c r="C101" s="32">
        <f t="shared" si="4"/>
        <v>17556</v>
      </c>
      <c r="D101" s="39">
        <f>C101-3399</f>
        <v>14157</v>
      </c>
      <c r="E101" s="17"/>
      <c r="F101" s="13"/>
      <c r="G101" s="13"/>
      <c r="H101" s="18"/>
      <c r="I101" s="13"/>
      <c r="J101" s="13"/>
      <c r="K101" s="13"/>
      <c r="L101" s="13"/>
      <c r="M101" s="13"/>
      <c r="N101" s="13"/>
      <c r="O101" s="13"/>
      <c r="P101" s="63"/>
    </row>
    <row r="102" spans="1:16">
      <c r="A102" s="50" t="s">
        <v>147</v>
      </c>
      <c r="B102" s="32">
        <v>4400</v>
      </c>
      <c r="C102" s="32">
        <f t="shared" si="4"/>
        <v>4401</v>
      </c>
      <c r="D102" s="40"/>
      <c r="E102" s="17"/>
      <c r="F102" s="13"/>
      <c r="G102" s="13"/>
      <c r="H102" s="18"/>
      <c r="I102" s="13"/>
      <c r="J102" s="13"/>
      <c r="K102" s="13"/>
      <c r="L102" s="13"/>
      <c r="M102" s="13"/>
      <c r="N102" s="13"/>
      <c r="O102" s="13"/>
      <c r="P102" s="63"/>
    </row>
    <row r="103" spans="1:16">
      <c r="A103" s="50" t="s">
        <v>148</v>
      </c>
      <c r="B103" s="32">
        <v>4900</v>
      </c>
      <c r="C103" s="32">
        <f t="shared" si="4"/>
        <v>4901</v>
      </c>
      <c r="D103" s="40"/>
      <c r="E103" s="17"/>
      <c r="F103" s="13"/>
      <c r="G103" s="13"/>
      <c r="H103" s="18"/>
      <c r="I103" s="13"/>
      <c r="J103" s="13"/>
      <c r="K103" s="13"/>
      <c r="L103" s="13"/>
      <c r="M103" s="13"/>
      <c r="N103" s="13"/>
      <c r="O103" s="13"/>
      <c r="P103" s="63"/>
    </row>
    <row r="104" spans="1:16">
      <c r="A104" s="50" t="s">
        <v>149</v>
      </c>
      <c r="B104" s="32">
        <v>5400</v>
      </c>
      <c r="C104" s="32">
        <f t="shared" si="4"/>
        <v>5401</v>
      </c>
      <c r="D104" s="40"/>
      <c r="E104" s="17"/>
      <c r="F104" s="13"/>
      <c r="G104" s="13"/>
      <c r="H104" s="18"/>
      <c r="I104" s="13"/>
      <c r="J104" s="13"/>
      <c r="K104" s="13"/>
      <c r="L104" s="13"/>
      <c r="M104" s="13"/>
      <c r="N104" s="13"/>
      <c r="O104" s="13"/>
      <c r="P104" s="63"/>
    </row>
    <row r="105" spans="1:16" ht="14.25" customHeight="1" thickBot="1">
      <c r="A105" s="50" t="s">
        <v>150</v>
      </c>
      <c r="B105" s="32">
        <v>10100</v>
      </c>
      <c r="C105" s="32">
        <f t="shared" si="4"/>
        <v>10101</v>
      </c>
      <c r="D105" s="40"/>
      <c r="E105" s="19"/>
      <c r="F105" s="20"/>
      <c r="G105" s="20"/>
      <c r="H105" s="21"/>
      <c r="I105" s="13"/>
      <c r="J105" s="13"/>
      <c r="K105" s="13"/>
      <c r="L105" s="13"/>
      <c r="M105" s="13"/>
      <c r="N105" s="13"/>
      <c r="O105" s="13"/>
      <c r="P105" s="63"/>
    </row>
    <row r="106" spans="1:16" ht="15" customHeight="1">
      <c r="A106" s="122" t="s">
        <v>194</v>
      </c>
      <c r="B106" s="99"/>
      <c r="C106" s="99"/>
      <c r="D106" s="99"/>
      <c r="E106" s="108"/>
      <c r="F106" s="108"/>
      <c r="G106" s="108"/>
      <c r="H106" s="108"/>
      <c r="I106" s="99"/>
      <c r="J106" s="99"/>
      <c r="K106" s="99"/>
      <c r="L106" s="99"/>
      <c r="M106" s="99"/>
      <c r="N106" s="99"/>
      <c r="O106" s="99"/>
      <c r="P106" s="136"/>
    </row>
    <row r="107" spans="1:16" ht="30" customHeight="1">
      <c r="A107" s="72" t="s">
        <v>141</v>
      </c>
      <c r="B107" s="36">
        <v>9108</v>
      </c>
      <c r="C107" s="36">
        <f>B107-(B107*'Мебель 50-70 см'!$C$2-1)</f>
        <v>6832</v>
      </c>
      <c r="D107" s="55">
        <f>C107-1459</f>
        <v>5373</v>
      </c>
      <c r="E107" s="17"/>
      <c r="F107" s="13"/>
      <c r="G107" s="18"/>
      <c r="H107" s="13"/>
      <c r="I107" s="13"/>
      <c r="J107" s="13"/>
      <c r="K107" s="13"/>
      <c r="L107" s="13"/>
      <c r="M107" s="13"/>
      <c r="N107" s="13"/>
      <c r="O107" s="13"/>
      <c r="P107" s="63"/>
    </row>
    <row r="108" spans="1:16" ht="32.25" customHeight="1">
      <c r="A108" s="72" t="s">
        <v>137</v>
      </c>
      <c r="B108" s="36">
        <v>3781.4290800000008</v>
      </c>
      <c r="C108" s="36">
        <f>B108-(B108*'Мебель 50-70 см'!$C$2-1)</f>
        <v>2837.0718100000004</v>
      </c>
      <c r="D108" s="56"/>
      <c r="E108" s="17"/>
      <c r="F108" s="13"/>
      <c r="G108" s="18"/>
      <c r="H108" s="13"/>
      <c r="I108" s="13"/>
      <c r="J108" s="13"/>
      <c r="K108" s="13"/>
      <c r="L108" s="13"/>
      <c r="M108" s="13"/>
      <c r="N108" s="13"/>
      <c r="O108" s="13"/>
      <c r="P108" s="63"/>
    </row>
    <row r="109" spans="1:16" ht="30.75" customHeight="1" thickBot="1">
      <c r="A109" s="73" t="s">
        <v>140</v>
      </c>
      <c r="B109" s="74">
        <v>4261.162620000001</v>
      </c>
      <c r="C109" s="74">
        <f>B109-(B109*'Мебель 50-70 см'!$C$2-1)</f>
        <v>3196.8719650000007</v>
      </c>
      <c r="D109" s="75"/>
      <c r="E109" s="65"/>
      <c r="F109" s="64"/>
      <c r="G109" s="66"/>
      <c r="H109" s="64"/>
      <c r="I109" s="64"/>
      <c r="J109" s="64"/>
      <c r="K109" s="64"/>
      <c r="L109" s="64"/>
      <c r="M109" s="64"/>
      <c r="N109" s="64"/>
      <c r="O109" s="64"/>
      <c r="P109" s="67"/>
    </row>
  </sheetData>
  <mergeCells count="28">
    <mergeCell ref="A34:D34"/>
    <mergeCell ref="A69:P69"/>
    <mergeCell ref="A97:P97"/>
    <mergeCell ref="A106:P106"/>
    <mergeCell ref="A98:D98"/>
    <mergeCell ref="A88:D88"/>
    <mergeCell ref="A79:D79"/>
    <mergeCell ref="A70:D70"/>
    <mergeCell ref="A61:D61"/>
    <mergeCell ref="A42:P42"/>
    <mergeCell ref="A78:P78"/>
    <mergeCell ref="A87:P87"/>
    <mergeCell ref="A43:D43"/>
    <mergeCell ref="A52:D52"/>
    <mergeCell ref="A51:P51"/>
    <mergeCell ref="A60:P60"/>
    <mergeCell ref="A14:P14"/>
    <mergeCell ref="A23:P23"/>
    <mergeCell ref="A33:P33"/>
    <mergeCell ref="A5:D5"/>
    <mergeCell ref="A15:D15"/>
    <mergeCell ref="A24:D24"/>
    <mergeCell ref="A4:P4"/>
    <mergeCell ref="A2:B2"/>
    <mergeCell ref="E1:M3"/>
    <mergeCell ref="N1:P3"/>
    <mergeCell ref="C1:D1"/>
    <mergeCell ref="C2:D2"/>
  </mergeCells>
  <phoneticPr fontId="0" type="noConversion"/>
  <pageMargins left="0.7" right="0.7" top="0.75" bottom="0.75" header="0.3" footer="0.3"/>
  <pageSetup paperSize="9" orientation="portrait" horizontalDpi="180" verticalDpi="18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Мебель 50-70 см</vt:lpstr>
      <vt:lpstr>Мебель от 80 см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2018-03-26T13:12:01Z</dcterms:modified>
</cp:coreProperties>
</file>