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390" yWindow="570" windowWidth="15450" windowHeight="4950" tabRatio="560"/>
  </bookViews>
  <sheets>
    <sheet name="Вхідні дані" sheetId="1" r:id="rId1"/>
  </sheets>
  <definedNames>
    <definedName name="_xlnm.Print_Titles" localSheetId="0">'Вхідні дані'!$4:$4</definedName>
    <definedName name="Настроювані_елементи">#REF!</definedName>
    <definedName name="_xlnm.Print_Area" localSheetId="0">'Вхідні дані'!$A$1:$E$80</definedName>
    <definedName name="Товарні_одиниці">#REF!</definedName>
  </definedNames>
  <calcPr calcId="145621"/>
</workbook>
</file>

<file path=xl/calcChain.xml><?xml version="1.0" encoding="utf-8"?>
<calcChain xmlns="http://schemas.openxmlformats.org/spreadsheetml/2006/main">
  <c r="D56" i="1" l="1"/>
  <c r="F56" i="1" s="1"/>
  <c r="D57" i="1"/>
  <c r="D55" i="1"/>
  <c r="F55" i="1" s="1"/>
  <c r="D34" i="1"/>
  <c r="F34" i="1" s="1"/>
  <c r="D33" i="1"/>
  <c r="F33" i="1" s="1"/>
  <c r="D14" i="1"/>
  <c r="D15" i="1"/>
  <c r="F15" i="1" s="1"/>
  <c r="D16" i="1"/>
  <c r="D17" i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13" i="1"/>
  <c r="F13" i="1" s="1"/>
  <c r="D11" i="1"/>
  <c r="F11" i="1" s="1"/>
  <c r="F16" i="1"/>
  <c r="F17" i="1"/>
  <c r="F26" i="1"/>
  <c r="F14" i="1"/>
  <c r="F59" i="1"/>
  <c r="D7" i="1"/>
  <c r="F7" i="1"/>
  <c r="G7" i="1"/>
  <c r="D8" i="1"/>
  <c r="F8" i="1" s="1"/>
  <c r="G8" i="1"/>
  <c r="D9" i="1"/>
  <c r="F9" i="1" s="1"/>
  <c r="G9" i="1"/>
  <c r="D10" i="1"/>
  <c r="F10" i="1" s="1"/>
  <c r="G10" i="1"/>
  <c r="G11" i="1"/>
  <c r="E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D31" i="1"/>
  <c r="F31" i="1" s="1"/>
  <c r="G31" i="1"/>
  <c r="D32" i="1"/>
  <c r="F32" i="1" s="1"/>
  <c r="G32" i="1"/>
  <c r="G33" i="1"/>
  <c r="G34" i="1"/>
  <c r="E35" i="1"/>
  <c r="E30" i="1" s="1"/>
  <c r="D36" i="1"/>
  <c r="F36" i="1" s="1"/>
  <c r="G36" i="1"/>
  <c r="D37" i="1"/>
  <c r="F37" i="1" s="1"/>
  <c r="G37" i="1"/>
  <c r="D38" i="1"/>
  <c r="F38" i="1" s="1"/>
  <c r="G38" i="1"/>
  <c r="D39" i="1"/>
  <c r="F39" i="1" s="1"/>
  <c r="G39" i="1"/>
  <c r="D40" i="1"/>
  <c r="F40" i="1" s="1"/>
  <c r="G40" i="1"/>
  <c r="D41" i="1"/>
  <c r="F41" i="1" s="1"/>
  <c r="G41" i="1"/>
  <c r="D42" i="1"/>
  <c r="F42" i="1" s="1"/>
  <c r="G42" i="1"/>
  <c r="E43" i="1"/>
  <c r="D44" i="1"/>
  <c r="F44" i="1" s="1"/>
  <c r="G44" i="1"/>
  <c r="D45" i="1"/>
  <c r="F45" i="1" s="1"/>
  <c r="G45" i="1"/>
  <c r="D46" i="1"/>
  <c r="F46" i="1" s="1"/>
  <c r="G46" i="1"/>
  <c r="D47" i="1"/>
  <c r="F47" i="1" s="1"/>
  <c r="G47" i="1"/>
  <c r="D48" i="1"/>
  <c r="F48" i="1" s="1"/>
  <c r="G48" i="1"/>
  <c r="D49" i="1"/>
  <c r="F49" i="1" s="1"/>
  <c r="G49" i="1"/>
  <c r="D50" i="1"/>
  <c r="F50" i="1" s="1"/>
  <c r="G50" i="1"/>
  <c r="D51" i="1"/>
  <c r="F51" i="1" s="1"/>
  <c r="G51" i="1"/>
  <c r="D52" i="1"/>
  <c r="F52" i="1" s="1"/>
  <c r="G52" i="1"/>
  <c r="D53" i="1"/>
  <c r="F53" i="1" s="1"/>
  <c r="G53" i="1"/>
  <c r="E54" i="1"/>
  <c r="G55" i="1"/>
  <c r="G56" i="1"/>
  <c r="F57" i="1"/>
  <c r="G57" i="1"/>
  <c r="F58" i="1"/>
  <c r="G58" i="1"/>
  <c r="G59" i="1"/>
  <c r="D60" i="1"/>
  <c r="F60" i="1" s="1"/>
  <c r="G60" i="1"/>
  <c r="D61" i="1"/>
  <c r="F61" i="1" s="1"/>
  <c r="G61" i="1"/>
  <c r="D62" i="1"/>
  <c r="F62" i="1" s="1"/>
  <c r="G62" i="1"/>
  <c r="D63" i="1"/>
  <c r="F63" i="1" s="1"/>
  <c r="G63" i="1"/>
  <c r="D64" i="1"/>
  <c r="F64" i="1" s="1"/>
  <c r="G64" i="1"/>
  <c r="D65" i="1"/>
  <c r="F65" i="1" s="1"/>
  <c r="G65" i="1"/>
  <c r="D66" i="1"/>
  <c r="F66" i="1" s="1"/>
  <c r="G66" i="1"/>
  <c r="D67" i="1"/>
  <c r="F67" i="1" s="1"/>
  <c r="G67" i="1"/>
  <c r="D68" i="1"/>
  <c r="F68" i="1" s="1"/>
  <c r="G68" i="1"/>
  <c r="D69" i="1"/>
  <c r="F69" i="1" s="1"/>
  <c r="G69" i="1"/>
  <c r="D70" i="1"/>
  <c r="F70" i="1" s="1"/>
  <c r="G70" i="1"/>
  <c r="D71" i="1"/>
  <c r="F71" i="1" s="1"/>
  <c r="G71" i="1"/>
  <c r="D72" i="1"/>
  <c r="F72" i="1" s="1"/>
  <c r="G72" i="1"/>
  <c r="D73" i="1"/>
  <c r="F73" i="1" s="1"/>
  <c r="G73" i="1"/>
  <c r="E74" i="1"/>
  <c r="F75" i="1"/>
  <c r="G75" i="1"/>
  <c r="F76" i="1"/>
  <c r="G76" i="1"/>
  <c r="D12" i="1" l="1"/>
  <c r="D54" i="1"/>
  <c r="D43" i="1"/>
  <c r="D35" i="1"/>
  <c r="D30" i="1" s="1"/>
  <c r="F77" i="1"/>
</calcChain>
</file>

<file path=xl/comments1.xml><?xml version="1.0" encoding="utf-8"?>
<comments xmlns="http://schemas.openxmlformats.org/spreadsheetml/2006/main">
  <authors>
    <author>В</author>
    <author>Vitaliy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Доставка проводиться транспортними компаніями (зазвичай це ТК "НоваПошта" - на відділення)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Vitaliy:</t>
        </r>
        <r>
          <rPr>
            <sz val="9"/>
            <color indexed="81"/>
            <rFont val="Tahoma"/>
            <family val="2"/>
            <charset val="204"/>
          </rPr>
          <t xml:space="preserve">
мішок 15кг</t>
        </r>
      </text>
    </comment>
    <comment ref="D75" authorId="0">
      <text>
        <r>
          <rPr>
            <b/>
            <sz val="9"/>
            <color indexed="81"/>
            <rFont val="Tahoma"/>
            <family val="2"/>
            <charset val="204"/>
          </rPr>
          <t>За упаковку: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<sst xmlns="http://schemas.openxmlformats.org/spreadsheetml/2006/main" count="90" uniqueCount="90">
  <si>
    <t>IOX R02 (червоний)</t>
  </si>
  <si>
    <t>IOX Y02 (жовтий)</t>
  </si>
  <si>
    <t>IOX Y03 (жовтий)</t>
  </si>
  <si>
    <t>IOX BR06 (коричневий)</t>
  </si>
  <si>
    <t>жовтий 313</t>
  </si>
  <si>
    <t>зелений 835</t>
  </si>
  <si>
    <t>КІЛЬКІСТЬ</t>
  </si>
  <si>
    <t>С У М А</t>
  </si>
  <si>
    <t>IOX R03 (вишневий)</t>
  </si>
  <si>
    <t>IOX R01 (цегляний)</t>
  </si>
  <si>
    <t>IOX B02 (чорний)</t>
  </si>
  <si>
    <t>IOX B03 (чорний)</t>
  </si>
  <si>
    <t>Курс євро =</t>
  </si>
  <si>
    <t>Курс долара =</t>
  </si>
  <si>
    <t>червоний 130</t>
  </si>
  <si>
    <t>ХТС-43 (жовтий)</t>
  </si>
  <si>
    <t>ХТС-53 (зелений)</t>
  </si>
  <si>
    <t>ХТС-74 (синій)</t>
  </si>
  <si>
    <t>ХТС-99 (білий)</t>
  </si>
  <si>
    <t>Внесіть бажану кількість</t>
  </si>
  <si>
    <t>Отримайте загальну вартість</t>
  </si>
  <si>
    <t>PIGMENT.MARKET</t>
  </si>
  <si>
    <t>к</t>
  </si>
  <si>
    <t>ЦІНА</t>
  </si>
  <si>
    <t>З ДОСТАВКОЮ!</t>
  </si>
  <si>
    <t>ЦІНА у.о.</t>
  </si>
  <si>
    <t>Сума</t>
  </si>
  <si>
    <t>* існує система знижок</t>
  </si>
  <si>
    <t>ПЛАСТИФІКАТОРИ</t>
  </si>
  <si>
    <t>"ПС-20". Україна. Сухий. (для литої плитки) 0.2-0.4%</t>
  </si>
  <si>
    <t>BF R-130 (червоний)</t>
  </si>
  <si>
    <t>BF 686 (коричневий)</t>
  </si>
  <si>
    <t>BF 920 (жовтий)</t>
  </si>
  <si>
    <t>BF 960 (помаранчевий)</t>
  </si>
  <si>
    <t>BF CrO2 (зелений)</t>
  </si>
  <si>
    <t>TP-303 (червоний)</t>
  </si>
  <si>
    <t>Y-710 (жовтий)</t>
  </si>
  <si>
    <t>HM-470А (коричневий)</t>
  </si>
  <si>
    <t>ПІГМЕНТИ ЗАЛІЗООКИСНІ</t>
  </si>
  <si>
    <t>"ColorPavement". Germany 200л бочка(для вібропрес.виробів, рідкий) 0.3-0.6%</t>
  </si>
  <si>
    <t>FS діоксид титану (білий) для бетону</t>
  </si>
  <si>
    <t>Фіброволокно</t>
  </si>
  <si>
    <t>"Бетопрес" для вібропресування. 0.2-0.3%</t>
  </si>
  <si>
    <t>"Бетопрес Фініш" для вібропресування. 0.2-0.3%</t>
  </si>
  <si>
    <t>ХТС-686 (коричневий)</t>
  </si>
  <si>
    <t>Виробник</t>
  </si>
  <si>
    <t>ХТС-723 (чорний)</t>
  </si>
  <si>
    <t>BF R-110 (цегляний)</t>
  </si>
  <si>
    <t>B-630 (чорний)</t>
  </si>
  <si>
    <t>"Полипласт" СП-1. Новомосковськ. Сухий</t>
  </si>
  <si>
    <t>Pigment.Market</t>
  </si>
  <si>
    <t>ХТС-868 (темно-коричневий)</t>
  </si>
  <si>
    <t>ХТС-663 (екстра-коричневий)</t>
  </si>
  <si>
    <t>Фіброволокно 12мм (упаковка 0.9кг).Одеса</t>
  </si>
  <si>
    <t>чорний 330</t>
  </si>
  <si>
    <t>коричневий 686</t>
  </si>
  <si>
    <t>коричневий 663</t>
  </si>
  <si>
    <t>F-230 Червоний</t>
  </si>
  <si>
    <t>F-875 Коричневий темний</t>
  </si>
  <si>
    <t>CARBONE 330/А385 Чорний</t>
  </si>
  <si>
    <t xml:space="preserve">Cobalt (синій) </t>
  </si>
  <si>
    <t>Польща (Poland)</t>
  </si>
  <si>
    <t>Китай (China)</t>
  </si>
  <si>
    <t>Німеччина (Germany)</t>
  </si>
  <si>
    <t>Чехія (Chech Repablic)</t>
  </si>
  <si>
    <t xml:space="preserve">Україна </t>
  </si>
  <si>
    <t>097-931-80-73     ***     095-496-77-30</t>
  </si>
  <si>
    <t>ХТС-690 (коричневий)</t>
  </si>
  <si>
    <t>ХТС-190 (червоний)</t>
  </si>
  <si>
    <t>BP 786 (темно-коричневий)</t>
  </si>
  <si>
    <t>Фіброволокно 2/6/12/18 мм (упаковка 0.9кг)."СпецСнаб", м.Дніпропетровськ</t>
  </si>
  <si>
    <t>Гіперпластифікатор Compact-150, 0,1-1% мц, рідина</t>
  </si>
  <si>
    <t>Гіперпластифікатор Compact-200, 0,1-1% мц, рідина</t>
  </si>
  <si>
    <t>Суперпластифікатор Compact-100, 0,1-0,2% мц, порошок</t>
  </si>
  <si>
    <t>Заповільнювач тужавіння Compact-4, 0,5-1%, порошок</t>
  </si>
  <si>
    <t>Прискорювач тужавіння Compact-8, 1-3% мц, порошок</t>
  </si>
  <si>
    <t>Прискорювач набору марочної міцності Compact-24, 1-3% мц, порошок</t>
  </si>
  <si>
    <t>Ущільнювач бетону Compact-28, 1-3% мц, порошок</t>
  </si>
  <si>
    <t>Антифріз для бетону Compact-Frost, 3-5% мц, порошок</t>
  </si>
  <si>
    <t>Змазка форм Compact-Oil, 1:1-1:9</t>
  </si>
  <si>
    <t>Антифріз для бетону Compact-Frost+, 3-5% мц, рідкий</t>
  </si>
  <si>
    <t>Гіперпластифікатор Compact-200+, 0,1-1% мц, рідина</t>
  </si>
  <si>
    <t>Гіперпластифікатор Compact-100, 0,1-1% мц, рідина</t>
  </si>
  <si>
    <t>"BETOMIX BV10 (BV)" Schomburg, Germany 200л бочка(для вібропрес.виробів, рідкий) 0.2-0.5%</t>
  </si>
  <si>
    <t>BF 600 (бежевий)</t>
  </si>
  <si>
    <t>"PURCOLOR-5000(ST)" Schomburg, Germany 200л бочка(для вібропрес.виробів, рідкий) 0.2-0.5%</t>
  </si>
  <si>
    <t>BF 920G (жовтий, гранула)</t>
  </si>
  <si>
    <t>синій 886</t>
  </si>
  <si>
    <t>23,02,2018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</si>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</sst>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.00_);\(&quot;$&quot;#,##0.00\)"/>
    <numFmt numFmtId="165" formatCode="_(&quot;$&quot;* #,##0.00_);_(&quot;$&quot;* \(#,##0.00\);_(&quot;$&quot;* &quot;-&quot;??_);_(@_)"/>
    <numFmt numFmtId="166" formatCode="#,##0.00&quot;₴&quot;"/>
    <numFmt numFmtId="167" formatCode="mm/dd/yyyy"/>
    <numFmt numFmtId="168" formatCode="[$€-2]\ #,##0.00_);\([$€-2]\ #,##0.00\)"/>
    <numFmt numFmtId="169" formatCode="#,##0.00&quot; грн.&quot;"/>
    <numFmt numFmtId="170" formatCode="#\ ##0&quot; кг&quot;"/>
    <numFmt numFmtId="171" formatCode="#\ ##0.00&quot; грн.&quot;"/>
    <numFmt numFmtId="172" formatCode="#\ ##0&quot; уп&quot;"/>
  </numFmts>
  <fonts count="39" x14ac:knownFonts="1">
    <font>
      <sz val="9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b/>
      <sz val="26"/>
      <color theme="0"/>
      <name val="Garamond"/>
      <family val="2"/>
      <scheme val="major"/>
    </font>
    <font>
      <b/>
      <sz val="11"/>
      <color theme="0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0"/>
      <color theme="1"/>
      <name val="Garamond"/>
      <family val="1"/>
      <scheme val="major"/>
    </font>
    <font>
      <strike/>
      <outline/>
      <shadow/>
      <sz val="9"/>
      <color theme="1"/>
      <name val="Euphemia"/>
      <family val="2"/>
      <scheme val="minor"/>
    </font>
    <font>
      <b/>
      <sz val="10"/>
      <color theme="1" tint="0.499984740745262"/>
      <name val="Garamond"/>
      <family val="1"/>
      <charset val="204"/>
      <scheme val="maj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theme="10"/>
      <name val="Euphemia"/>
      <family val="2"/>
      <scheme val="minor"/>
    </font>
    <font>
      <b/>
      <sz val="14"/>
      <color theme="1" tint="0.499984740745262"/>
      <name val="Garamond"/>
      <family val="2"/>
      <scheme val="major"/>
    </font>
    <font>
      <sz val="8"/>
      <color theme="0"/>
      <name val="Euphemia"/>
      <family val="2"/>
      <scheme val="minor"/>
    </font>
    <font>
      <b/>
      <sz val="9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12"/>
      <color theme="0"/>
      <name val="Garamond"/>
      <family val="2"/>
      <scheme val="major"/>
    </font>
    <font>
      <b/>
      <sz val="10"/>
      <color theme="3" tint="0.249977111117893"/>
      <name val="Garamond"/>
      <family val="2"/>
      <scheme val="major"/>
    </font>
    <font>
      <b/>
      <sz val="9"/>
      <color theme="3" tint="0.249977111117893"/>
      <name val="Garamond"/>
      <family val="2"/>
      <scheme val="major"/>
    </font>
    <font>
      <b/>
      <sz val="26"/>
      <color theme="1" tint="0.249977111117893"/>
      <name val="Garamond"/>
      <family val="1"/>
      <charset val="204"/>
      <scheme val="major"/>
    </font>
    <font>
      <b/>
      <sz val="9"/>
      <color theme="0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b/>
      <strike/>
      <outline/>
      <shadow/>
      <sz val="9"/>
      <color theme="1"/>
      <name val="Euphemia"/>
      <family val="2"/>
      <scheme val="minor"/>
    </font>
    <font>
      <b/>
      <sz val="12"/>
      <color theme="0"/>
      <name val="Euphemia"/>
      <family val="2"/>
      <scheme val="minor"/>
    </font>
    <font>
      <outline/>
      <shadow/>
      <sz val="9"/>
      <color theme="1"/>
      <name val="Euphemia"/>
      <family val="2"/>
      <scheme val="minor"/>
    </font>
    <font>
      <b/>
      <outline/>
      <shadow/>
      <sz val="12"/>
      <color theme="0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strike/>
      <outline/>
      <shadow/>
      <sz val="9"/>
      <color theme="5" tint="-0.499984740745262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b/>
      <sz val="24"/>
      <color theme="1" tint="0.249977111117893"/>
      <name val="Garamond"/>
      <family val="2"/>
      <scheme val="major"/>
    </font>
    <font>
      <sz val="24"/>
      <color theme="1"/>
      <name val="Euphemia"/>
      <family val="2"/>
      <scheme val="minor"/>
    </font>
    <font>
      <sz val="9"/>
      <color rgb="FF8EC422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b/>
      <sz val="10"/>
      <color theme="1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sz val="8"/>
      <color theme="1"/>
      <name val="Garamond"/>
      <family val="1"/>
      <scheme val="major"/>
    </font>
    <font>
      <sz val="8"/>
      <color theme="1"/>
      <name val="Euphemia"/>
      <family val="2"/>
      <scheme val="minor"/>
    </font>
    <font>
      <b/>
      <sz val="9"/>
      <name val="Euphemia"/>
      <family val="2"/>
      <scheme val="minor"/>
    </font>
    <font>
      <strike/>
      <outline/>
      <shadow/>
      <sz val="11"/>
      <color theme="1"/>
      <name val="Garamond"/>
      <family val="1"/>
      <charset val="204"/>
      <scheme val="major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601"/>
        <bgColor indexed="64"/>
      </patternFill>
    </fill>
    <fill>
      <patternFill patternType="solid">
        <fgColor rgb="FF81350F"/>
        <bgColor indexed="64"/>
      </patternFill>
    </fill>
    <fill>
      <patternFill patternType="solid">
        <fgColor rgb="FFEFD97D"/>
        <bgColor indexed="64"/>
      </patternFill>
    </fill>
    <fill>
      <patternFill patternType="solid">
        <fgColor rgb="FFF7940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61280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377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4" borderId="0" xfId="0" applyFill="1">
      <alignment vertical="center"/>
    </xf>
    <xf numFmtId="0" fontId="4" fillId="0" borderId="0" xfId="0" applyFont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169" fontId="13" fillId="0" borderId="0" xfId="1" applyNumberFormat="1" applyFont="1" applyBorder="1" applyAlignment="1">
      <alignment horizontal="right" indent="1"/>
    </xf>
    <xf numFmtId="166" fontId="13" fillId="2" borderId="0" xfId="0" applyNumberFormat="1" applyFont="1" applyFill="1" applyBorder="1">
      <alignment vertical="center"/>
    </xf>
    <xf numFmtId="170" fontId="13" fillId="0" borderId="5" xfId="1" applyNumberFormat="1" applyFont="1" applyBorder="1" applyAlignment="1">
      <alignment horizontal="right" indent="1"/>
    </xf>
    <xf numFmtId="170" fontId="13" fillId="0" borderId="6" xfId="1" applyNumberFormat="1" applyFont="1" applyBorder="1" applyAlignment="1">
      <alignment horizontal="right" inden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10" xfId="0" applyFill="1" applyBorder="1">
      <alignment vertical="center"/>
    </xf>
    <xf numFmtId="14" fontId="0" fillId="10" borderId="3" xfId="0" applyNumberFormat="1" applyFill="1" applyBorder="1" applyAlignment="1">
      <alignment horizontal="left" vertical="center" indent="1"/>
    </xf>
    <xf numFmtId="171" fontId="13" fillId="0" borderId="4" xfId="0" applyNumberFormat="1" applyFont="1" applyBorder="1" applyAlignment="1">
      <alignment horizontal="center"/>
    </xf>
    <xf numFmtId="14" fontId="0" fillId="5" borderId="3" xfId="0" applyNumberFormat="1" applyFill="1" applyBorder="1" applyAlignment="1">
      <alignment horizontal="left" vertical="center" indent="1"/>
    </xf>
    <xf numFmtId="14" fontId="0" fillId="7" borderId="3" xfId="0" applyNumberFormat="1" applyFill="1" applyBorder="1" applyAlignment="1">
      <alignment horizontal="left" vertical="center" indent="1"/>
    </xf>
    <xf numFmtId="14" fontId="0" fillId="8" borderId="3" xfId="0" applyNumberFormat="1" applyFill="1" applyBorder="1" applyAlignment="1">
      <alignment horizontal="left" vertical="center" indent="1"/>
    </xf>
    <xf numFmtId="167" fontId="6" fillId="4" borderId="3" xfId="0" applyNumberFormat="1" applyFont="1" applyFill="1" applyBorder="1" applyAlignment="1">
      <alignment horizontal="left" vertical="center" indent="1"/>
    </xf>
    <xf numFmtId="167" fontId="6" fillId="11" borderId="3" xfId="0" applyNumberFormat="1" applyFont="1" applyFill="1" applyBorder="1" applyAlignment="1">
      <alignment horizontal="left" vertical="center" indent="1"/>
    </xf>
    <xf numFmtId="14" fontId="0" fillId="3" borderId="3" xfId="0" applyNumberFormat="1" applyFill="1" applyBorder="1" applyAlignment="1">
      <alignment horizontal="left" vertical="center" indent="1"/>
    </xf>
    <xf numFmtId="167" fontId="6" fillId="9" borderId="3" xfId="0" applyNumberFormat="1" applyFont="1" applyFill="1" applyBorder="1" applyAlignment="1">
      <alignment horizontal="left" vertical="center" indent="1"/>
    </xf>
    <xf numFmtId="167" fontId="6" fillId="8" borderId="3" xfId="0" applyNumberFormat="1" applyFont="1" applyFill="1" applyBorder="1" applyAlignment="1">
      <alignment horizontal="left" vertical="center" indent="1"/>
    </xf>
    <xf numFmtId="167" fontId="6" fillId="5" borderId="3" xfId="0" applyNumberFormat="1" applyFont="1" applyFill="1" applyBorder="1" applyAlignment="1">
      <alignment horizontal="left" vertical="center" indent="1"/>
    </xf>
    <xf numFmtId="167" fontId="6" fillId="6" borderId="3" xfId="0" applyNumberFormat="1" applyFont="1" applyFill="1" applyBorder="1" applyAlignment="1">
      <alignment horizontal="left" vertical="center" indent="1"/>
    </xf>
    <xf numFmtId="166" fontId="19" fillId="2" borderId="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6" fontId="21" fillId="2" borderId="0" xfId="1" applyNumberFormat="1" applyFont="1" applyFill="1" applyBorder="1" applyAlignment="1">
      <alignment horizontal="right" indent="1"/>
    </xf>
    <xf numFmtId="14" fontId="0" fillId="12" borderId="3" xfId="0" applyNumberFormat="1" applyFill="1" applyBorder="1" applyAlignment="1">
      <alignment horizontal="left" vertical="center" indent="1"/>
    </xf>
    <xf numFmtId="0" fontId="22" fillId="2" borderId="0" xfId="0" applyFont="1" applyFill="1" applyBorder="1" applyAlignment="1">
      <alignment horizontal="center" vertical="center"/>
    </xf>
    <xf numFmtId="171" fontId="23" fillId="2" borderId="4" xfId="0" applyNumberFormat="1" applyFont="1" applyFill="1" applyBorder="1" applyAlignment="1">
      <alignment horizontal="right" indent="1"/>
    </xf>
    <xf numFmtId="0" fontId="24" fillId="2" borderId="0" xfId="0" applyFont="1" applyFill="1" applyBorder="1" applyAlignment="1">
      <alignment horizontal="left" vertical="center" indent="1"/>
    </xf>
    <xf numFmtId="171" fontId="23" fillId="2" borderId="4" xfId="0" applyNumberFormat="1" applyFont="1" applyFill="1" applyBorder="1" applyAlignment="1">
      <alignment horizontal="center"/>
    </xf>
    <xf numFmtId="167" fontId="6" fillId="14" borderId="3" xfId="0" applyNumberFormat="1" applyFont="1" applyFill="1" applyBorder="1" applyAlignment="1">
      <alignment horizontal="left" vertical="center" indent="1"/>
    </xf>
    <xf numFmtId="167" fontId="6" fillId="12" borderId="3" xfId="0" applyNumberFormat="1" applyFont="1" applyFill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167" fontId="26" fillId="7" borderId="3" xfId="0" applyNumberFormat="1" applyFont="1" applyFill="1" applyBorder="1" applyAlignment="1">
      <alignment horizontal="left" vertical="center" indent="1"/>
    </xf>
    <xf numFmtId="167" fontId="25" fillId="13" borderId="3" xfId="0" applyNumberFormat="1" applyFont="1" applyFill="1" applyBorder="1" applyAlignment="1">
      <alignment horizontal="left" vertical="center" indent="1"/>
    </xf>
    <xf numFmtId="167" fontId="25" fillId="4" borderId="3" xfId="0" applyNumberFormat="1" applyFont="1" applyFill="1" applyBorder="1" applyAlignment="1">
      <alignment horizontal="left" vertical="center" indent="1"/>
    </xf>
    <xf numFmtId="167" fontId="20" fillId="2" borderId="3" xfId="0" applyNumberFormat="1" applyFont="1" applyFill="1" applyBorder="1" applyAlignment="1">
      <alignment horizontal="left" vertical="center" indent="1"/>
    </xf>
    <xf numFmtId="167" fontId="27" fillId="4" borderId="3" xfId="0" applyNumberFormat="1" applyFont="1" applyFill="1" applyBorder="1" applyAlignment="1">
      <alignment horizontal="left" vertical="center" indent="1"/>
    </xf>
    <xf numFmtId="167" fontId="27" fillId="15" borderId="3" xfId="0" applyNumberFormat="1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7" fontId="31" fillId="6" borderId="3" xfId="0" applyNumberFormat="1" applyFont="1" applyFill="1" applyBorder="1" applyAlignment="1">
      <alignment horizontal="left" vertical="center" indent="1"/>
    </xf>
    <xf numFmtId="167" fontId="6" fillId="4" borderId="16" xfId="0" applyNumberFormat="1" applyFont="1" applyFill="1" applyBorder="1" applyAlignment="1">
      <alignment horizontal="left" vertical="center" indent="1"/>
    </xf>
    <xf numFmtId="167" fontId="32" fillId="4" borderId="3" xfId="0" applyNumberFormat="1" applyFont="1" applyFill="1" applyBorder="1" applyAlignment="1">
      <alignment horizontal="left" vertical="center" indent="1"/>
    </xf>
    <xf numFmtId="172" fontId="13" fillId="0" borderId="6" xfId="1" applyNumberFormat="1" applyFont="1" applyBorder="1" applyAlignment="1">
      <alignment horizontal="right" indent="1"/>
    </xf>
    <xf numFmtId="14" fontId="0" fillId="16" borderId="3" xfId="0" applyNumberForma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167" fontId="34" fillId="17" borderId="3" xfId="0" applyNumberFormat="1" applyFont="1" applyFill="1" applyBorder="1" applyAlignment="1">
      <alignment horizontal="left" vertical="center" indent="1"/>
    </xf>
    <xf numFmtId="167" fontId="34" fillId="13" borderId="3" xfId="0" applyNumberFormat="1" applyFont="1" applyFill="1" applyBorder="1" applyAlignment="1">
      <alignment horizontal="left" vertical="center" indent="1"/>
    </xf>
    <xf numFmtId="167" fontId="34" fillId="18" borderId="3" xfId="0" applyNumberFormat="1" applyFont="1" applyFill="1" applyBorder="1" applyAlignment="1">
      <alignment horizontal="left" vertical="center" indent="1"/>
    </xf>
    <xf numFmtId="167" fontId="25" fillId="19" borderId="3" xfId="0" applyNumberFormat="1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67" fontId="34" fillId="20" borderId="3" xfId="0" applyNumberFormat="1" applyFont="1" applyFill="1" applyBorder="1" applyAlignment="1">
      <alignment horizontal="left" vertical="center" indent="1"/>
    </xf>
    <xf numFmtId="167" fontId="6" fillId="18" borderId="3" xfId="0" applyNumberFormat="1" applyFont="1" applyFill="1" applyBorder="1" applyAlignment="1">
      <alignment horizontal="left" vertical="center" indent="1"/>
    </xf>
    <xf numFmtId="167" fontId="26" fillId="21" borderId="3" xfId="0" applyNumberFormat="1" applyFont="1" applyFill="1" applyBorder="1" applyAlignment="1">
      <alignment horizontal="left" vertical="center" indent="1"/>
    </xf>
    <xf numFmtId="167" fontId="26" fillId="15" borderId="3" xfId="0" applyNumberFormat="1" applyFont="1" applyFill="1" applyBorder="1" applyAlignment="1">
      <alignment horizontal="left" vertical="center" indent="1"/>
    </xf>
    <xf numFmtId="167" fontId="34" fillId="15" borderId="3" xfId="0" applyNumberFormat="1" applyFont="1" applyFill="1" applyBorder="1" applyAlignment="1">
      <alignment horizontal="left" vertical="center" indent="1"/>
    </xf>
    <xf numFmtId="167" fontId="34" fillId="7" borderId="3" xfId="0" applyNumberFormat="1" applyFont="1" applyFill="1" applyBorder="1" applyAlignment="1">
      <alignment horizontal="left" vertical="center" indent="1"/>
    </xf>
    <xf numFmtId="14" fontId="0" fillId="13" borderId="3" xfId="0" applyNumberFormat="1" applyFill="1" applyBorder="1" applyAlignment="1">
      <alignment horizontal="left" vertical="center" indent="1"/>
    </xf>
    <xf numFmtId="0" fontId="35" fillId="0" borderId="0" xfId="0" applyFont="1" applyBorder="1" applyAlignment="1">
      <alignment horizontal="center" vertical="center"/>
    </xf>
    <xf numFmtId="0" fontId="36" fillId="2" borderId="1" xfId="0" applyFont="1" applyFill="1" applyBorder="1">
      <alignment vertical="center"/>
    </xf>
    <xf numFmtId="164" fontId="36" fillId="0" borderId="0" xfId="1" applyNumberFormat="1" applyFont="1" applyBorder="1" applyAlignment="1">
      <alignment horizontal="center"/>
    </xf>
    <xf numFmtId="168" fontId="36" fillId="0" borderId="0" xfId="1" applyNumberFormat="1" applyFont="1" applyBorder="1" applyAlignment="1">
      <alignment horizontal="center"/>
    </xf>
    <xf numFmtId="0" fontId="36" fillId="2" borderId="0" xfId="0" applyFont="1" applyFill="1" applyBorder="1">
      <alignment vertical="center"/>
    </xf>
    <xf numFmtId="166" fontId="36" fillId="0" borderId="0" xfId="1" applyNumberFormat="1" applyFont="1" applyBorder="1" applyAlignment="1">
      <alignment horizontal="right" indent="1"/>
    </xf>
    <xf numFmtId="166" fontId="36" fillId="2" borderId="0" xfId="1" applyNumberFormat="1" applyFont="1" applyFill="1" applyBorder="1" applyAlignment="1">
      <alignment horizontal="right" indent="1"/>
    </xf>
    <xf numFmtId="0" fontId="36" fillId="0" borderId="0" xfId="0" applyFont="1">
      <alignment vertical="center"/>
    </xf>
    <xf numFmtId="2" fontId="7" fillId="5" borderId="8" xfId="3" applyNumberFormat="1" applyFont="1" applyFill="1" applyBorder="1" applyAlignment="1">
      <alignment horizontal="right" vertical="center"/>
    </xf>
    <xf numFmtId="2" fontId="11" fillId="5" borderId="9" xfId="2" applyNumberFormat="1" applyFont="1" applyFill="1" applyBorder="1" applyAlignment="1">
      <alignment horizontal="center" vertical="center"/>
    </xf>
    <xf numFmtId="2" fontId="7" fillId="5" borderId="0" xfId="3" applyNumberFormat="1" applyFont="1" applyFill="1" applyBorder="1" applyAlignment="1">
      <alignment horizontal="right" vertical="center"/>
    </xf>
    <xf numFmtId="2" fontId="11" fillId="5" borderId="7" xfId="2" applyNumberFormat="1" applyFont="1" applyFill="1" applyBorder="1" applyAlignment="1">
      <alignment horizontal="center" vertical="center"/>
    </xf>
    <xf numFmtId="2" fontId="15" fillId="5" borderId="0" xfId="2" applyNumberFormat="1" applyFont="1" applyFill="1" applyBorder="1" applyAlignment="1">
      <alignment horizontal="left"/>
    </xf>
    <xf numFmtId="2" fontId="17" fillId="5" borderId="4" xfId="2" applyNumberFormat="1" applyFont="1" applyFill="1" applyBorder="1" applyAlignment="1">
      <alignment horizontal="right"/>
    </xf>
    <xf numFmtId="9" fontId="37" fillId="2" borderId="1" xfId="0" applyNumberFormat="1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38" fillId="4" borderId="0" xfId="0" applyFont="1" applyFill="1" applyAlignment="1">
      <alignment horizontal="left" vertical="center"/>
    </xf>
    <xf numFmtId="2" fontId="23" fillId="4" borderId="0" xfId="0" applyNumberFormat="1" applyFont="1" applyFill="1">
      <alignment vertical="center"/>
    </xf>
    <xf numFmtId="0" fontId="18" fillId="5" borderId="2" xfId="3" applyFont="1" applyFill="1" applyBorder="1" applyAlignment="1">
      <alignment horizontal="center"/>
    </xf>
    <xf numFmtId="0" fontId="18" fillId="5" borderId="8" xfId="3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18" fillId="5" borderId="3" xfId="3" applyFont="1" applyFill="1" applyBorder="1" applyAlignment="1">
      <alignment horizontal="center"/>
    </xf>
    <xf numFmtId="0" fontId="18" fillId="5" borderId="0" xfId="3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2" fontId="16" fillId="5" borderId="12" xfId="2" applyNumberFormat="1" applyFont="1" applyFill="1" applyBorder="1" applyAlignment="1">
      <alignment horizontal="center" vertical="top"/>
    </xf>
    <xf numFmtId="0" fontId="14" fillId="5" borderId="13" xfId="0" applyFont="1" applyFill="1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28" fillId="5" borderId="3" xfId="2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5" borderId="3" xfId="0" applyFont="1" applyFill="1" applyBorder="1" applyAlignment="1">
      <alignment horizontal="center" vertical="center"/>
    </xf>
  </cellXfs>
  <cellStyles count="4">
    <cellStyle name="Гиперссылка" xfId="3" builtinId="8"/>
    <cellStyle name="Денежный" xfId="1" builtinId="4"/>
    <cellStyle name="Название" xfId="2" builtinId="15" customBuiltin="1"/>
    <cellStyle name="Обычный" xfId="0" builtinId="0" customBuiltin="1"/>
  </cellStyles>
  <dxfs count="30"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0" formatCode="General"/>
      <alignment horizontal="left" vertical="bottom" textRotation="0" wrapText="0" indent="1" justifyLastLine="0" shrinkToFit="0" readingOrder="0"/>
    </dxf>
    <dxf>
      <numFmt numFmtId="165" formatCode="_(&quot;$&quot;* #,##0.00_);_(&quot;$&quot;* \(#,##0.00\);_(&quot;$&quot;* &quot;-&quot;??_);_(@_)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6" formatCode="#,##0.00&quot;₴&quot;"/>
      <alignment horizontal="right" vertical="bottom" textRotation="0" wrapText="0" indent="1" justifyLastLine="0" shrinkToFit="0" readingOrder="0"/>
    </dxf>
    <dxf>
      <font>
        <b/>
        <strike/>
        <outline/>
        <shadow/>
        <u val="none"/>
        <vertAlign val="baseline"/>
        <sz val="9"/>
        <color theme="1"/>
        <name val="Euphemia"/>
        <scheme val="minor"/>
      </font>
      <numFmt numFmtId="166" formatCode="#,##0.00&quot;₴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uphemia"/>
        <scheme val="minor"/>
      </font>
      <numFmt numFmtId="166" formatCode="#,##0.00&quot;₴&quot;"/>
      <alignment horizontal="righ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7" formatCode="mm/dd/yyyy"/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34998626667073579"/>
      </font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  <dxf>
      <font>
        <b/>
        <i val="0"/>
        <sz val="12"/>
        <color theme="0"/>
        <name val="Garamond"/>
        <scheme val="major"/>
      </font>
      <fill>
        <patternFill>
          <bgColor theme="1" tint="0.24994659260841701"/>
        </patternFill>
      </fill>
      <border>
        <top style="thin">
          <color theme="1" tint="0.24994659260841701"/>
        </top>
        <bottom style="thin">
          <color theme="4"/>
        </bottom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/>
        <i val="0"/>
        <color theme="4" tint="-0.24994659260841701"/>
      </font>
      <fill>
        <patternFill patternType="solid">
          <fgColor auto="1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 style="double">
          <color theme="0"/>
        </top>
        <bottom style="double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auto="1"/>
          <bgColor theme="1" tint="0.24994659260841701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</dxfs>
  <tableStyles count="3" defaultTableStyle="SalesReport_Table1" defaultPivotStyle="Sales Report">
    <tableStyle name="Sales Report" table="0" count="9">
      <tableStyleElement type="wholeTable" dxfId="29"/>
      <tableStyleElement type="headerRow" dxfId="28"/>
      <tableStyleElement type="totalRow" dxfId="27"/>
      <tableStyleElement type="firstRowStripe" dxfId="26"/>
      <tableStyleElement type="secondRowStripe" dxfId="25"/>
      <tableStyleElement type="secondColumnSubheading" dxfId="24"/>
      <tableStyleElement type="thirdColumnSubheading" dxfId="23"/>
      <tableStyleElement type="firstRowSubheading" dxfId="22"/>
      <tableStyleElement type="secondRowSubheading" dxfId="21"/>
    </tableStyle>
    <tableStyle name="Sales Report Slicer" pivot="0" table="0" count="10">
      <tableStyleElement type="wholeTable" dxfId="20"/>
      <tableStyleElement type="headerRow" dxfId="19"/>
    </tableStyle>
    <tableStyle name="SalesReport_Table1" pivot="0" count="3">
      <tableStyleElement type="wholeTable" dxfId="18"/>
      <tableStyleElement type="headerRow" dxfId="17"/>
      <tableStyleElement type="firstRowStripe" dxfId="16"/>
    </tableStyle>
  </tableStyles>
  <colors>
    <mruColors>
      <color rgb="FFEFD97D"/>
      <color rgb="FF61280B"/>
      <color rgb="FF996633"/>
      <color rgb="FF937745"/>
      <color rgb="FF663300"/>
      <color rgb="FF8EC422"/>
      <color rgb="FF81350F"/>
      <color rgb="FFF79403"/>
      <color rgb="FFFCEA04"/>
      <color rgb="FFFCA82C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0.7999816888943144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ales Report Slicer">
        <x14:slicerStyle name="Sales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дані" displayName="дані" ref="A4:G77" headerRowDxfId="11" dataDxfId="10">
  <autoFilter ref="A4:G77"/>
  <sortState ref="A9:E278">
    <sortCondition ref="A8:A278"/>
  </sortState>
  <tableColumns count="7">
    <tableColumn id="1" name="к" totalsRowLabel="Усього" dataDxfId="9" totalsRowDxfId="8"/>
    <tableColumn id="2" name="ПІГМЕНТИ ЗАЛІЗООКИСНІ" dataDxfId="7"/>
    <tableColumn id="7" name="ЦІНА у.о." dataDxfId="6"/>
    <tableColumn id="3" name="ЦІНА" dataDxfId="5">
      <calculatedColumnFormula>дані[[#This Row],[ЦІНА у.о.]]*$F$1</calculatedColumnFormula>
    </tableColumn>
    <tableColumn id="4" name="КІЛЬКІСТЬ" totalsRowFunction="average" dataDxfId="4" totalsRowDxfId="3"/>
    <tableColumn id="5" name="С У М А" dataDxfId="2" totalsRowDxfId="1"/>
    <tableColumn id="6" name="Столбец1" dataDxfId="0"/>
  </tableColumns>
  <tableStyleInfo name="SalesReport_Table1" showFirstColumn="0" showLastColumn="0" showRowStripes="1" showColumnStripes="0"/>
  <extLst>
    <ext xmlns:x14="http://schemas.microsoft.com/office/spreadsheetml/2009/9/main" uri="{504A1905-F514-4f6f-8877-14C23A59335A}">
      <x14:table altText="Таблиця введення даних" altTextSummary="Списки дат, товарів, клієнтів, сум і кварталів для кожної транзакції з продажу."/>
    </ext>
  </extLst>
</table>
</file>

<file path=xl/theme/theme1.xml><?xml version="1.0" encoding="utf-8"?>
<a:theme xmlns:a="http://schemas.openxmlformats.org/drawingml/2006/main" name="Office Theme">
  <a:themeElements>
    <a:clrScheme name="SalesRepor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CC63F"/>
      </a:accent1>
      <a:accent2>
        <a:srgbClr val="F2742D"/>
      </a:accent2>
      <a:accent3>
        <a:srgbClr val="6A9FCF"/>
      </a:accent3>
      <a:accent4>
        <a:srgbClr val="F2C02D"/>
      </a:accent4>
      <a:accent5>
        <a:srgbClr val="9262AE"/>
      </a:accent5>
      <a:accent6>
        <a:srgbClr val="79C6C7"/>
      </a:accent6>
      <a:hlink>
        <a:srgbClr val="6A9FCF"/>
      </a:hlink>
      <a:folHlink>
        <a:srgbClr val="9262AE"/>
      </a:folHlink>
    </a:clrScheme>
    <a:fontScheme name="SalesReport_Fonts">
      <a:majorFont>
        <a:latin typeface="Garamond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nfin.com.ua/ua/currency/mb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minfin.com.ua/ua/currency/mb/" TargetMode="External"/><Relationship Id="rId1" Type="http://schemas.openxmlformats.org/officeDocument/2006/relationships/hyperlink" Target="http://pigment.market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G80"/>
  <sheetViews>
    <sheetView showGridLines="0" tabSelected="1" zoomScale="115" zoomScaleNormal="115" workbookViewId="0">
      <selection activeCell="D7" sqref="D7"/>
    </sheetView>
  </sheetViews>
  <sheetFormatPr defaultColWidth="8.85546875" defaultRowHeight="18.75" customHeight="1" x14ac:dyDescent="0.3"/>
  <cols>
    <col min="1" max="1" width="3.42578125" customWidth="1"/>
    <col min="2" max="2" width="59.85546875" customWidth="1"/>
    <col min="3" max="3" width="7.7109375" style="70" customWidth="1"/>
    <col min="4" max="4" width="16" customWidth="1"/>
    <col min="5" max="5" width="14.28515625" customWidth="1"/>
    <col min="6" max="6" width="14.42578125" style="1" customWidth="1"/>
    <col min="7" max="16384" width="8.85546875" style="1"/>
  </cols>
  <sheetData>
    <row r="1" spans="1:7" ht="18" customHeight="1" x14ac:dyDescent="0.3">
      <c r="A1" s="90" t="s">
        <v>50</v>
      </c>
      <c r="B1" s="91"/>
      <c r="C1" s="91"/>
      <c r="D1" s="92"/>
      <c r="E1" s="71" t="s">
        <v>13</v>
      </c>
      <c r="F1" s="72">
        <v>27.1</v>
      </c>
    </row>
    <row r="2" spans="1:7" ht="18" customHeight="1" x14ac:dyDescent="0.3">
      <c r="A2" s="93"/>
      <c r="B2" s="91"/>
      <c r="C2" s="91"/>
      <c r="D2" s="92"/>
      <c r="E2" s="73" t="s">
        <v>12</v>
      </c>
      <c r="F2" s="74">
        <v>33.450000000000003</v>
      </c>
    </row>
    <row r="3" spans="1:7" ht="15.75" x14ac:dyDescent="0.25">
      <c r="A3" s="93"/>
      <c r="B3" s="91"/>
      <c r="C3" s="91"/>
      <c r="D3" s="92"/>
      <c r="E3" s="75"/>
      <c r="F3" s="76" t="s">
        <v>88</v>
      </c>
    </row>
    <row r="4" spans="1:7" ht="20.25" customHeight="1" x14ac:dyDescent="0.3">
      <c r="A4" s="35" t="s">
        <v>22</v>
      </c>
      <c r="B4" s="10" t="s">
        <v>38</v>
      </c>
      <c r="C4" s="63" t="s">
        <v>25</v>
      </c>
      <c r="D4" s="10" t="s">
        <v>23</v>
      </c>
      <c r="E4" s="10" t="s">
        <v>6</v>
      </c>
      <c r="F4" s="11" t="s">
        <v>7</v>
      </c>
      <c r="G4" s="79" t="s">
        <v>89</v>
      </c>
    </row>
    <row r="5" spans="1:7" ht="20.25" customHeight="1" x14ac:dyDescent="0.3">
      <c r="A5" s="12"/>
      <c r="B5" s="42" t="s">
        <v>45</v>
      </c>
      <c r="C5" s="64"/>
      <c r="D5" s="25" t="s">
        <v>24</v>
      </c>
      <c r="E5" s="49" t="s">
        <v>19</v>
      </c>
      <c r="F5" s="26" t="s">
        <v>20</v>
      </c>
      <c r="G5" s="78"/>
    </row>
    <row r="6" spans="1:7" ht="20.25" customHeight="1" thickBot="1" x14ac:dyDescent="0.35">
      <c r="A6" s="12"/>
      <c r="B6" s="3" t="s">
        <v>64</v>
      </c>
      <c r="C6" s="64"/>
      <c r="D6" s="25"/>
      <c r="E6" s="77"/>
      <c r="F6" s="26"/>
      <c r="G6" s="78"/>
    </row>
    <row r="7" spans="1:7" ht="18.75" customHeight="1" x14ac:dyDescent="0.3">
      <c r="A7" s="13"/>
      <c r="B7" s="2" t="s">
        <v>35</v>
      </c>
      <c r="C7" s="65">
        <v>1.6905000000000001</v>
      </c>
      <c r="D7" s="6">
        <f>IF($E$6="",дані[[#This Row],[ЦІНА у.о.]]*$F$1,дані[[#This Row],[ЦІНА у.о.]]*$F$1*(1-$E$6))</f>
        <v>45.812550000000009</v>
      </c>
      <c r="E7" s="8">
        <v>25</v>
      </c>
      <c r="F7" s="14">
        <f>дані[[#This Row],[ЦІНА]]*дані[[#This Row],[КІЛЬКІСТЬ]]</f>
        <v>1145.3137500000003</v>
      </c>
      <c r="G7" s="80" t="str">
        <f>IF($E$6="","",дані[[#This Row],[ЦІНА у.о.]]*(1-$E$6))</f>
        <v/>
      </c>
    </row>
    <row r="8" spans="1:7" ht="18.75" customHeight="1" x14ac:dyDescent="0.3">
      <c r="A8" s="15"/>
      <c r="B8" s="2" t="s">
        <v>36</v>
      </c>
      <c r="C8" s="65">
        <v>2.8875000000000002</v>
      </c>
      <c r="D8" s="6">
        <f>IF($E$6="",дані[[#This Row],[ЦІНА у.о.]]*$F$1,дані[[#This Row],[ЦІНА у.о.]]*$F$1*(1-$E$6))</f>
        <v>78.251250000000013</v>
      </c>
      <c r="E8" s="9"/>
      <c r="F8" s="14">
        <f>дані[[#This Row],[ЦІНА]]*дані[[#This Row],[КІЛЬКІСТЬ]]</f>
        <v>0</v>
      </c>
      <c r="G8" s="80" t="str">
        <f>IF($E$6="","",дані[[#This Row],[ЦІНА у.о.]]*(1-$E$6))</f>
        <v/>
      </c>
    </row>
    <row r="9" spans="1:7" ht="18.75" customHeight="1" x14ac:dyDescent="0.3">
      <c r="A9" s="16"/>
      <c r="B9" s="2" t="s">
        <v>37</v>
      </c>
      <c r="C9" s="65">
        <v>2.8875000000000002</v>
      </c>
      <c r="D9" s="6">
        <f>IF($E$6="",дані[[#This Row],[ЦІНА у.о.]]*$F$1,дані[[#This Row],[ЦІНА у.о.]]*$F$1*(1-$E$6))</f>
        <v>78.251250000000013</v>
      </c>
      <c r="E9" s="9"/>
      <c r="F9" s="14">
        <f>дані[[#This Row],[ЦІНА]]*дані[[#This Row],[КІЛЬКІСТЬ]]</f>
        <v>0</v>
      </c>
      <c r="G9" s="80" t="str">
        <f>IF($E$6="","",дані[[#This Row],[ЦІНА у.о.]]*(1-$E$6))</f>
        <v/>
      </c>
    </row>
    <row r="10" spans="1:7" ht="18.75" customHeight="1" x14ac:dyDescent="0.3">
      <c r="A10" s="17"/>
      <c r="B10" s="2" t="s">
        <v>48</v>
      </c>
      <c r="C10" s="65">
        <v>2.95</v>
      </c>
      <c r="D10" s="6">
        <f>IF($E$6="",дані[[#This Row],[ЦІНА у.о.]]*$F$1,дані[[#This Row],[ЦІНА у.о.]]*$F$1*(1-$E$6))</f>
        <v>79.945000000000007</v>
      </c>
      <c r="E10" s="9"/>
      <c r="F10" s="14">
        <f>дані[[#This Row],[ЦІНА]]*дані[[#This Row],[КІЛЬКІСТЬ]]</f>
        <v>0</v>
      </c>
      <c r="G10" s="80" t="str">
        <f>IF($E$6="","",дані[[#This Row],[ЦІНА у.о.]]*(1-$E$6))</f>
        <v/>
      </c>
    </row>
    <row r="11" spans="1:7" ht="18.75" customHeight="1" x14ac:dyDescent="0.3">
      <c r="A11" s="45"/>
      <c r="B11" s="2" t="s">
        <v>40</v>
      </c>
      <c r="C11" s="66">
        <v>3.4649999999999999</v>
      </c>
      <c r="D11" s="6">
        <f>IF($E$6="",дані[[#This Row],[ЦІНА у.о.]]*$F$2,дані[[#This Row],[ЦІНА у.о.]]*$F$2*(1-$E$6))</f>
        <v>115.90425</v>
      </c>
      <c r="E11" s="9"/>
      <c r="F11" s="14">
        <f>дані[[#This Row],[ЦІНА]]*дані[[#This Row],[КІЛЬКІСТЬ]]</f>
        <v>0</v>
      </c>
      <c r="G11" s="80" t="str">
        <f>IF($E$6="","",дані[[#This Row],[ЦІНА у.о.]]*(1-$E$6))</f>
        <v/>
      </c>
    </row>
    <row r="12" spans="1:7" ht="18.75" customHeight="1" x14ac:dyDescent="0.3">
      <c r="A12" s="4"/>
      <c r="B12" s="3" t="s">
        <v>63</v>
      </c>
      <c r="C12" s="67"/>
      <c r="D12" s="43" t="str">
        <f>IF(SUM(D15:D19)&gt;0,"_","")</f>
        <v>_</v>
      </c>
      <c r="E12" s="43" t="str">
        <f>IF(SUM(E13:E25)&gt;0,"_","")</f>
        <v/>
      </c>
      <c r="F12" s="5"/>
      <c r="G12" s="80"/>
    </row>
    <row r="13" spans="1:7" ht="18.75" customHeight="1" x14ac:dyDescent="0.3">
      <c r="A13" s="20"/>
      <c r="B13" s="2" t="s">
        <v>47</v>
      </c>
      <c r="C13" s="66">
        <v>1.9110000000000003</v>
      </c>
      <c r="D13" s="6">
        <f>IF($E$6="",дані[[#This Row],[ЦІНА у.о.]]*$F$2,дані[[#This Row],[ЦІНА у.о.]]*$F$2*(1-$E$6))</f>
        <v>63.922950000000014</v>
      </c>
      <c r="E13" s="9"/>
      <c r="F13" s="14">
        <f>дані[[#This Row],[ЦІНА]]*дані[[#This Row],[КІЛЬКІСТЬ]]</f>
        <v>0</v>
      </c>
      <c r="G13" s="80" t="str">
        <f>IF($E$6="","",дані[[#This Row],[ЦІНА у.о.]]*(1-$E$6))</f>
        <v/>
      </c>
    </row>
    <row r="14" spans="1:7" ht="18.75" customHeight="1" x14ac:dyDescent="0.3">
      <c r="A14" s="13"/>
      <c r="B14" s="2" t="s">
        <v>30</v>
      </c>
      <c r="C14" s="66">
        <v>1.9110000000000003</v>
      </c>
      <c r="D14" s="6">
        <f>IF($E$6="",дані[[#This Row],[ЦІНА у.о.]]*$F$2,дані[[#This Row],[ЦІНА у.о.]]*$F$2*(1-$E$6))</f>
        <v>63.922950000000014</v>
      </c>
      <c r="E14" s="9"/>
      <c r="F14" s="14">
        <f>дані[[#This Row],[ЦІНА]]*дані[[#This Row],[КІЛЬКІСТЬ]]</f>
        <v>0</v>
      </c>
      <c r="G14" s="80" t="str">
        <f>IF($E$6="","",дані[[#This Row],[ЦІНА у.о.]]*(1-$E$6))</f>
        <v/>
      </c>
    </row>
    <row r="15" spans="1:7" ht="18.75" customHeight="1" x14ac:dyDescent="0.3">
      <c r="A15" s="62"/>
      <c r="B15" s="2" t="s">
        <v>84</v>
      </c>
      <c r="C15" s="66">
        <v>2.52</v>
      </c>
      <c r="D15" s="6">
        <f>IF($E$6="",дані[[#This Row],[ЦІНА у.о.]]*$F$2,дані[[#This Row],[ЦІНА у.о.]]*$F$2*(1-$E$6))</f>
        <v>84.294000000000011</v>
      </c>
      <c r="E15" s="9"/>
      <c r="F15" s="14">
        <f>дані[[#This Row],[ЦІНА]]*дані[[#This Row],[КІЛЬКІСТЬ]]</f>
        <v>0</v>
      </c>
      <c r="G15" s="80" t="str">
        <f>IF($E$6="","",дані[[#This Row],[ЦІНА у.о.]]*(1-$E$6))</f>
        <v/>
      </c>
    </row>
    <row r="16" spans="1:7" ht="18.75" customHeight="1" x14ac:dyDescent="0.3">
      <c r="A16" s="28"/>
      <c r="B16" s="2" t="s">
        <v>31</v>
      </c>
      <c r="C16" s="66">
        <v>2.2680000000000002</v>
      </c>
      <c r="D16" s="6">
        <f>IF($E$6="",дані[[#This Row],[ЦІНА у.о.]]*$F$2,дані[[#This Row],[ЦІНА у.о.]]*$F$2*(1-$E$6))</f>
        <v>75.86460000000001</v>
      </c>
      <c r="E16" s="9"/>
      <c r="F16" s="14">
        <f>дані[[#This Row],[ЦІНА]]*дані[[#This Row],[КІЛЬКІСТЬ]]</f>
        <v>0</v>
      </c>
      <c r="G16" s="80" t="str">
        <f>IF($E$6="","",дані[[#This Row],[ЦІНА у.о.]]*(1-$E$6))</f>
        <v/>
      </c>
    </row>
    <row r="17" spans="1:7" ht="18.75" customHeight="1" x14ac:dyDescent="0.3">
      <c r="A17" s="51"/>
      <c r="B17" s="2" t="s">
        <v>69</v>
      </c>
      <c r="C17" s="66">
        <v>2.2680000000000002</v>
      </c>
      <c r="D17" s="6">
        <f>IF($E$6="",дані[[#This Row],[ЦІНА у.о.]]*$F$2,дані[[#This Row],[ЦІНА у.о.]]*$F$2*(1-$E$6))</f>
        <v>75.86460000000001</v>
      </c>
      <c r="E17" s="9"/>
      <c r="F17" s="14">
        <f>дані[[#This Row],[ЦІНА]]*дані[[#This Row],[КІЛЬКІСТЬ]]</f>
        <v>0</v>
      </c>
      <c r="G17" s="80" t="str">
        <f>IF($E$6="","",дані[[#This Row],[ЦІНА у.о.]]*(1-$E$6))</f>
        <v/>
      </c>
    </row>
    <row r="18" spans="1:7" ht="18.75" customHeight="1" x14ac:dyDescent="0.3">
      <c r="A18" s="15"/>
      <c r="B18" s="2" t="s">
        <v>32</v>
      </c>
      <c r="C18" s="66">
        <v>2.2680000000000002</v>
      </c>
      <c r="D18" s="6">
        <f>IF($E$6="",дані[[#This Row],[ЦІНА у.о.]]*$F$2,дані[[#This Row],[ЦІНА у.о.]]*$F$2*(1-$E$6))</f>
        <v>75.86460000000001</v>
      </c>
      <c r="E18" s="9"/>
      <c r="F18" s="14">
        <f>дані[[#This Row],[ЦІНА]]*дані[[#This Row],[КІЛЬКІСТЬ]]</f>
        <v>0</v>
      </c>
      <c r="G18" s="80" t="str">
        <f>IF($E$6="","",дані[[#This Row],[ЦІНА у.о.]]*(1-$E$6))</f>
        <v/>
      </c>
    </row>
    <row r="19" spans="1:7" ht="18.75" customHeight="1" x14ac:dyDescent="0.3">
      <c r="A19" s="15"/>
      <c r="B19" s="2" t="s">
        <v>86</v>
      </c>
      <c r="C19" s="66">
        <v>2.4675000000000002</v>
      </c>
      <c r="D19" s="6">
        <f>IF($E$6="",дані[[#This Row],[ЦІНА у.о.]]*$F$2,дані[[#This Row],[ЦІНА у.о.]]*$F$2*(1-$E$6))</f>
        <v>82.537875000000014</v>
      </c>
      <c r="E19" s="9"/>
      <c r="F19" s="14">
        <f>дані[[#This Row],[ЦІНА]]*дані[[#This Row],[КІЛЬКІСТЬ]]</f>
        <v>0</v>
      </c>
      <c r="G19" s="80" t="str">
        <f>IF($E$6="","",дані[[#This Row],[ЦІНА у.о.]]*(1-$E$6))</f>
        <v/>
      </c>
    </row>
    <row r="20" spans="1:7" ht="18.75" customHeight="1" x14ac:dyDescent="0.3">
      <c r="A20" s="33"/>
      <c r="B20" s="2" t="s">
        <v>33</v>
      </c>
      <c r="C20" s="66">
        <v>2.3310000000000004</v>
      </c>
      <c r="D20" s="6">
        <f>IF($E$6="",дані[[#This Row],[ЦІНА у.о.]]*$F$2,дані[[#This Row],[ЦІНА у.о.]]*$F$2*(1-$E$6))</f>
        <v>77.971950000000021</v>
      </c>
      <c r="E20" s="9"/>
      <c r="F20" s="14">
        <f>дані[[#This Row],[ЦІНА]]*дані[[#This Row],[КІЛЬКІСТЬ]]</f>
        <v>0</v>
      </c>
      <c r="G20" s="80" t="str">
        <f>IF($E$6="","",дані[[#This Row],[ЦІНА у.о.]]*(1-$E$6))</f>
        <v/>
      </c>
    </row>
    <row r="21" spans="1:7" ht="18.75" customHeight="1" x14ac:dyDescent="0.3">
      <c r="A21" s="21"/>
      <c r="B21" s="2" t="s">
        <v>34</v>
      </c>
      <c r="C21" s="66">
        <v>9.7650000000000006</v>
      </c>
      <c r="D21" s="6">
        <f>IF($E$6="",дані[[#This Row],[ЦІНА у.о.]]*$F$2,дані[[#This Row],[ЦІНА у.о.]]*$F$2*(1-$E$6))</f>
        <v>326.63925000000006</v>
      </c>
      <c r="E21" s="9"/>
      <c r="F21" s="14">
        <f>дані[[#This Row],[ЦІНА]]*дані[[#This Row],[КІЛЬКІСТЬ]]</f>
        <v>0</v>
      </c>
      <c r="G21" s="80" t="str">
        <f>IF($E$6="","",дані[[#This Row],[ЦІНА у.о.]]*(1-$E$6))</f>
        <v/>
      </c>
    </row>
    <row r="22" spans="1:7" ht="18" customHeight="1" x14ac:dyDescent="0.3">
      <c r="A22" s="15"/>
      <c r="B22" s="2" t="s">
        <v>1</v>
      </c>
      <c r="C22" s="66">
        <v>1.806</v>
      </c>
      <c r="D22" s="6">
        <f>IF($E$6="",дані[[#This Row],[ЦІНА у.о.]]*$F$2,дані[[#This Row],[ЦІНА у.о.]]*$F$2*(1-$E$6))</f>
        <v>60.410700000000006</v>
      </c>
      <c r="E22" s="9"/>
      <c r="F22" s="14">
        <f>дані[[#This Row],[ЦІНА]]*дані[[#This Row],[КІЛЬКІСТЬ]]</f>
        <v>0</v>
      </c>
      <c r="G22" s="80" t="str">
        <f>IF($E$6="","",дані[[#This Row],[ЦІНА у.о.]]*(1-$E$6))</f>
        <v/>
      </c>
    </row>
    <row r="23" spans="1:7" ht="18.75" customHeight="1" x14ac:dyDescent="0.3">
      <c r="A23" s="19"/>
      <c r="B23" s="2" t="s">
        <v>9</v>
      </c>
      <c r="C23" s="66">
        <v>1.6170000000000002</v>
      </c>
      <c r="D23" s="6">
        <f>IF($E$6="",дані[[#This Row],[ЦІНА у.о.]]*$F$2,дані[[#This Row],[ЦІНА у.о.]]*$F$2*(1-$E$6))</f>
        <v>54.088650000000008</v>
      </c>
      <c r="E23" s="9"/>
      <c r="F23" s="14">
        <f>дані[[#This Row],[ЦІНА]]*дані[[#This Row],[КІЛЬКІСТЬ]]</f>
        <v>0</v>
      </c>
      <c r="G23" s="80" t="str">
        <f>IF($E$6="","",дані[[#This Row],[ЦІНА у.о.]]*(1-$E$6))</f>
        <v/>
      </c>
    </row>
    <row r="24" spans="1:7" ht="18.75" customHeight="1" x14ac:dyDescent="0.3">
      <c r="A24" s="20"/>
      <c r="B24" s="2" t="s">
        <v>0</v>
      </c>
      <c r="C24" s="66">
        <v>1.6170000000000002</v>
      </c>
      <c r="D24" s="6">
        <f>IF($E$6="",дані[[#This Row],[ЦІНА у.о.]]*$F$2,дані[[#This Row],[ЦІНА у.о.]]*$F$2*(1-$E$6))</f>
        <v>54.088650000000008</v>
      </c>
      <c r="E24" s="9"/>
      <c r="F24" s="14">
        <f>дані[[#This Row],[ЦІНА]]*дані[[#This Row],[КІЛЬКІСТЬ]]</f>
        <v>0</v>
      </c>
      <c r="G24" s="80" t="str">
        <f>IF($E$6="","",дані[[#This Row],[ЦІНА у.о.]]*(1-$E$6))</f>
        <v/>
      </c>
    </row>
    <row r="25" spans="1:7" ht="18.75" customHeight="1" x14ac:dyDescent="0.3">
      <c r="A25" s="13"/>
      <c r="B25" s="2" t="s">
        <v>8</v>
      </c>
      <c r="C25" s="66">
        <v>1.6170000000000002</v>
      </c>
      <c r="D25" s="6">
        <f>IF($E$6="",дані[[#This Row],[ЦІНА у.о.]]*$F$2,дані[[#This Row],[ЦІНА у.о.]]*$F$2*(1-$E$6))</f>
        <v>54.088650000000008</v>
      </c>
      <c r="E25" s="9"/>
      <c r="F25" s="14">
        <f>дані[[#This Row],[ЦІНА]]*дані[[#This Row],[КІЛЬКІСТЬ]]</f>
        <v>0</v>
      </c>
      <c r="G25" s="80" t="str">
        <f>IF($E$6="","",дані[[#This Row],[ЦІНА у.о.]]*(1-$E$6))</f>
        <v/>
      </c>
    </row>
    <row r="26" spans="1:7" ht="18.75" customHeight="1" x14ac:dyDescent="0.3">
      <c r="A26" s="17"/>
      <c r="B26" s="2" t="s">
        <v>10</v>
      </c>
      <c r="C26" s="66">
        <v>1.3755000000000002</v>
      </c>
      <c r="D26" s="6">
        <f>IF($E$6="",дані[[#This Row],[ЦІНА у.о.]]*$F$2,дані[[#This Row],[ЦІНА у.о.]]*$F$2*(1-$E$6))</f>
        <v>46.010475000000007</v>
      </c>
      <c r="E26" s="9"/>
      <c r="F26" s="14">
        <f>дані[[#This Row],[ЦІНА]]*дані[[#This Row],[КІЛЬКІСТЬ]]</f>
        <v>0</v>
      </c>
      <c r="G26" s="80" t="str">
        <f>IF($E$6="","",дані[[#This Row],[ЦІНА у.о.]]*(1-$E$6))</f>
        <v/>
      </c>
    </row>
    <row r="27" spans="1:7" ht="18.75" customHeight="1" x14ac:dyDescent="0.3">
      <c r="A27" s="17"/>
      <c r="B27" s="2" t="s">
        <v>11</v>
      </c>
      <c r="C27" s="66">
        <v>1.5855000000000001</v>
      </c>
      <c r="D27" s="6">
        <f>IF($E$6="",дані[[#This Row],[ЦІНА у.о.]]*$F$2,дані[[#This Row],[ЦІНА у.о.]]*$F$2*(1-$E$6))</f>
        <v>53.03497500000001</v>
      </c>
      <c r="E27" s="9"/>
      <c r="F27" s="14">
        <f>дані[[#This Row],[ЦІНА]]*дані[[#This Row],[КІЛЬКІСТЬ]]</f>
        <v>0</v>
      </c>
      <c r="G27" s="80" t="str">
        <f>IF($E$6="","",дані[[#This Row],[ЦІНА у.о.]]*(1-$E$6))</f>
        <v/>
      </c>
    </row>
    <row r="28" spans="1:7" ht="18.75" customHeight="1" x14ac:dyDescent="0.3">
      <c r="A28" s="15"/>
      <c r="B28" s="2" t="s">
        <v>2</v>
      </c>
      <c r="C28" s="66">
        <v>1.6590000000000003</v>
      </c>
      <c r="D28" s="6">
        <f>IF($E$6="",дані[[#This Row],[ЦІНА у.о.]]*$F$2,дані[[#This Row],[ЦІНА у.о.]]*$F$2*(1-$E$6))</f>
        <v>55.493550000000013</v>
      </c>
      <c r="E28" s="9"/>
      <c r="F28" s="14">
        <f>дані[[#This Row],[ЦІНА]]*дані[[#This Row],[КІЛЬКІСТЬ]]</f>
        <v>0</v>
      </c>
      <c r="G28" s="80" t="str">
        <f>IF($E$6="","",дані[[#This Row],[ЦІНА у.о.]]*(1-$E$6))</f>
        <v/>
      </c>
    </row>
    <row r="29" spans="1:7" ht="18.75" customHeight="1" x14ac:dyDescent="0.3">
      <c r="A29" s="16"/>
      <c r="B29" s="2" t="s">
        <v>3</v>
      </c>
      <c r="C29" s="66">
        <v>1.7535000000000003</v>
      </c>
      <c r="D29" s="6">
        <f>IF($E$6="",дані[[#This Row],[ЦІНА у.о.]]*$F$2,дані[[#This Row],[ЦІНА у.о.]]*$F$2*(1-$E$6))</f>
        <v>58.654575000000015</v>
      </c>
      <c r="E29" s="9"/>
      <c r="F29" s="14">
        <f>дані[[#This Row],[ЦІНА]]*дані[[#This Row],[КІЛЬКІСТЬ]]</f>
        <v>0</v>
      </c>
      <c r="G29" s="80" t="str">
        <f>IF($E$6="","",дані[[#This Row],[ЦІНА у.о.]]*(1-$E$6))</f>
        <v/>
      </c>
    </row>
    <row r="30" spans="1:7" ht="18.75" customHeight="1" x14ac:dyDescent="0.3">
      <c r="A30" s="4"/>
      <c r="B30" s="3" t="s">
        <v>61</v>
      </c>
      <c r="C30" s="67"/>
      <c r="D30" s="43" t="str">
        <f>IF(SUM(D33:D37)&gt;0,"_","")</f>
        <v>_</v>
      </c>
      <c r="E30" s="43" t="str">
        <f>IF(SUM(E34:E36)&gt;0,"_","")</f>
        <v/>
      </c>
      <c r="F30" s="5"/>
      <c r="G30" s="80"/>
    </row>
    <row r="31" spans="1:7" ht="18.75" customHeight="1" x14ac:dyDescent="0.3">
      <c r="A31" s="20"/>
      <c r="B31" s="2" t="s">
        <v>57</v>
      </c>
      <c r="C31" s="65">
        <v>1.764</v>
      </c>
      <c r="D31" s="6">
        <f>IF($E$6="",дані[[#This Row],[ЦІНА у.о.]]*$F$1,дані[[#This Row],[ЦІНА у.о.]]*$F$1*(1-$E$6))</f>
        <v>47.804400000000001</v>
      </c>
      <c r="E31" s="9"/>
      <c r="F31" s="14">
        <f>дані[[#This Row],[ЦІНА]]*дані[[#This Row],[КІЛЬКІСТЬ]]</f>
        <v>0</v>
      </c>
      <c r="G31" s="80" t="str">
        <f>IF($E$6="","",дані[[#This Row],[ЦІНА у.о.]]*(1-$E$6))</f>
        <v/>
      </c>
    </row>
    <row r="32" spans="1:7" ht="18.75" customHeight="1" x14ac:dyDescent="0.3">
      <c r="A32" s="48"/>
      <c r="B32" s="2" t="s">
        <v>58</v>
      </c>
      <c r="C32" s="65">
        <v>1.9635000000000002</v>
      </c>
      <c r="D32" s="6">
        <f>IF($E$6="",дані[[#This Row],[ЦІНА у.о.]]*$F$1,дані[[#This Row],[ЦІНА у.о.]]*$F$1*(1-$E$6))</f>
        <v>53.210850000000008</v>
      </c>
      <c r="E32" s="9"/>
      <c r="F32" s="14">
        <f>дані[[#This Row],[ЦІНА]]*дані[[#This Row],[КІЛЬКІСТЬ]]</f>
        <v>0</v>
      </c>
      <c r="G32" s="80" t="str">
        <f>IF($E$6="","",дані[[#This Row],[ЦІНА у.о.]]*(1-$E$6))</f>
        <v/>
      </c>
    </row>
    <row r="33" spans="1:7" ht="18.75" customHeight="1" x14ac:dyDescent="0.3">
      <c r="A33" s="17"/>
      <c r="B33" s="2" t="s">
        <v>59</v>
      </c>
      <c r="C33" s="66">
        <v>2.2364999999999999</v>
      </c>
      <c r="D33" s="6">
        <f>IF($E$6="",дані[[#This Row],[ЦІНА у.о.]]*$F$2,дані[[#This Row],[ЦІНА у.о.]]*$F$2*(1-$E$6))</f>
        <v>74.810924999999997</v>
      </c>
      <c r="E33" s="9"/>
      <c r="F33" s="14">
        <f>дані[[#This Row],[ЦІНА]]*дані[[#This Row],[КІЛЬКІСТЬ]]</f>
        <v>0</v>
      </c>
      <c r="G33" s="80" t="str">
        <f>IF($E$6="","",дані[[#This Row],[ЦІНА у.о.]]*(1-$E$6))</f>
        <v/>
      </c>
    </row>
    <row r="34" spans="1:7" ht="18.75" customHeight="1" x14ac:dyDescent="0.3">
      <c r="A34" s="44"/>
      <c r="B34" s="2" t="s">
        <v>60</v>
      </c>
      <c r="C34" s="66">
        <v>14.700000000000001</v>
      </c>
      <c r="D34" s="6">
        <f>IF($E$6="",дані[[#This Row],[ЦІНА у.о.]]*$F$2,дані[[#This Row],[ЦІНА у.о.]]*$F$2*(1-$E$6))</f>
        <v>491.71500000000009</v>
      </c>
      <c r="E34" s="9"/>
      <c r="F34" s="14">
        <f>дані[[#This Row],[ЦІНА]]*дані[[#This Row],[КІЛЬКІСТЬ]]</f>
        <v>0</v>
      </c>
      <c r="G34" s="80" t="str">
        <f>IF($E$6="","",дані[[#This Row],[ЦІНА у.о.]]*(1-$E$6))</f>
        <v/>
      </c>
    </row>
    <row r="35" spans="1:7" ht="18.75" customHeight="1" x14ac:dyDescent="0.3">
      <c r="A35" s="4"/>
      <c r="B35" s="3" t="s">
        <v>62</v>
      </c>
      <c r="C35" s="67"/>
      <c r="D35" s="43" t="str">
        <f>IF(SUM(D38:D42)&gt;0,"_","")</f>
        <v>_</v>
      </c>
      <c r="E35" s="43" t="str">
        <f>IF(SUM(E39:E42)&gt;0,"_","")</f>
        <v/>
      </c>
      <c r="F35" s="5"/>
      <c r="G35" s="80"/>
    </row>
    <row r="36" spans="1:7" ht="18.75" customHeight="1" x14ac:dyDescent="0.3">
      <c r="A36" s="22"/>
      <c r="B36" s="2" t="s">
        <v>54</v>
      </c>
      <c r="C36" s="65">
        <v>1.47</v>
      </c>
      <c r="D36" s="6">
        <f>IF($E$6="",дані[[#This Row],[ЦІНА у.о.]]*$F$1,дані[[#This Row],[ЦІНА у.о.]]*$F$1*(1-$E$6))</f>
        <v>39.837000000000003</v>
      </c>
      <c r="E36" s="9"/>
      <c r="F36" s="14">
        <f>дані[[#This Row],[ЦІНА]]*дані[[#This Row],[КІЛЬКІСТЬ]]</f>
        <v>0</v>
      </c>
      <c r="G36" s="80" t="str">
        <f>IF($E$6="","",дані[[#This Row],[ЦІНА у.о.]]*(1-$E$6))</f>
        <v/>
      </c>
    </row>
    <row r="37" spans="1:7" ht="18.75" customHeight="1" x14ac:dyDescent="0.3">
      <c r="A37" s="34"/>
      <c r="B37" s="2" t="s">
        <v>56</v>
      </c>
      <c r="C37" s="65">
        <v>1.87</v>
      </c>
      <c r="D37" s="6">
        <f>IF($E$6="",дані[[#This Row],[ЦІНА у.о.]]*$F$1,дані[[#This Row],[ЦІНА у.о.]]*$F$1*(1-$E$6))</f>
        <v>50.677000000000007</v>
      </c>
      <c r="E37" s="9"/>
      <c r="F37" s="14">
        <f>дані[[#This Row],[ЦІНА]]*дані[[#This Row],[КІЛЬКІСТЬ]]</f>
        <v>0</v>
      </c>
      <c r="G37" s="80" t="str">
        <f>IF($E$6="","",дані[[#This Row],[ЦІНА у.о.]]*(1-$E$6))</f>
        <v/>
      </c>
    </row>
    <row r="38" spans="1:7" ht="18.75" customHeight="1" x14ac:dyDescent="0.3">
      <c r="A38" s="16"/>
      <c r="B38" s="2" t="s">
        <v>55</v>
      </c>
      <c r="C38" s="65">
        <v>2.04</v>
      </c>
      <c r="D38" s="6">
        <f>IF($E$6="",дані[[#This Row],[ЦІНА у.о.]]*$F$1,дані[[#This Row],[ЦІНА у.о.]]*$F$1*(1-$E$6))</f>
        <v>55.284000000000006</v>
      </c>
      <c r="E38" s="9"/>
      <c r="F38" s="14">
        <f>дані[[#This Row],[ЦІНА]]*дані[[#This Row],[КІЛЬКІСТЬ]]</f>
        <v>0</v>
      </c>
      <c r="G38" s="80" t="str">
        <f>IF($E$6="","",дані[[#This Row],[ЦІНА у.о.]]*(1-$E$6))</f>
        <v/>
      </c>
    </row>
    <row r="39" spans="1:7" ht="18.75" customHeight="1" x14ac:dyDescent="0.3">
      <c r="A39" s="20"/>
      <c r="B39" s="2" t="s">
        <v>14</v>
      </c>
      <c r="C39" s="65">
        <v>1.93</v>
      </c>
      <c r="D39" s="6">
        <f>IF($E$6="",дані[[#This Row],[ЦІНА у.о.]]*$F$1,дані[[#This Row],[ЦІНА у.о.]]*$F$1*(1-$E$6))</f>
        <v>52.303000000000004</v>
      </c>
      <c r="E39" s="9"/>
      <c r="F39" s="14">
        <f>дані[[#This Row],[ЦІНА]]*дані[[#This Row],[КІЛЬКІСТЬ]]</f>
        <v>0</v>
      </c>
      <c r="G39" s="80" t="str">
        <f>IF($E$6="","",дані[[#This Row],[ЦІНА у.о.]]*(1-$E$6))</f>
        <v/>
      </c>
    </row>
    <row r="40" spans="1:7" ht="18.75" customHeight="1" x14ac:dyDescent="0.3">
      <c r="A40" s="15"/>
      <c r="B40" s="2" t="s">
        <v>4</v>
      </c>
      <c r="C40" s="65">
        <v>1.97</v>
      </c>
      <c r="D40" s="6">
        <f>IF($E$6="",дані[[#This Row],[ЦІНА у.о.]]*$F$1,дані[[#This Row],[ЦІНА у.о.]]*$F$1*(1-$E$6))</f>
        <v>53.387</v>
      </c>
      <c r="E40" s="9"/>
      <c r="F40" s="14">
        <f>дані[[#This Row],[ЦІНА]]*дані[[#This Row],[КІЛЬКІСТЬ]]</f>
        <v>0</v>
      </c>
      <c r="G40" s="80" t="str">
        <f>IF($E$6="","",дані[[#This Row],[ЦІНА у.о.]]*(1-$E$6))</f>
        <v/>
      </c>
    </row>
    <row r="41" spans="1:7" ht="18.75" customHeight="1" x14ac:dyDescent="0.3">
      <c r="A41" s="24"/>
      <c r="B41" s="2" t="s">
        <v>87</v>
      </c>
      <c r="C41" s="65">
        <v>5.26</v>
      </c>
      <c r="D41" s="6">
        <f>IF($E$6="",дані[[#This Row],[ЦІНА у.о.]]*$F$1,дані[[#This Row],[ЦІНА у.о.]]*$F$1*(1-$E$6))</f>
        <v>142.54599999999999</v>
      </c>
      <c r="E41" s="9"/>
      <c r="F41" s="14">
        <f>дані[[#This Row],[ЦІНА]]*дані[[#This Row],[КІЛЬКІСТЬ]]</f>
        <v>0</v>
      </c>
      <c r="G41" s="80" t="str">
        <f>IF($E$6="","",дані[[#This Row],[ЦІНА у.о.]]*(1-$E$6))</f>
        <v/>
      </c>
    </row>
    <row r="42" spans="1:7" ht="18.75" customHeight="1" x14ac:dyDescent="0.3">
      <c r="A42" s="21"/>
      <c r="B42" s="2" t="s">
        <v>5</v>
      </c>
      <c r="C42" s="65">
        <v>2.5</v>
      </c>
      <c r="D42" s="6">
        <f>IF($E$6="",дані[[#This Row],[ЦІНА у.о.]]*$F$1,дані[[#This Row],[ЦІНА у.о.]]*$F$1*(1-$E$6))</f>
        <v>67.75</v>
      </c>
      <c r="E42" s="9"/>
      <c r="F42" s="14">
        <f>дані[[#This Row],[ЦІНА]]*дані[[#This Row],[КІЛЬКІСТЬ]]</f>
        <v>0</v>
      </c>
      <c r="G42" s="80" t="str">
        <f>IF($E$6="","",дані[[#This Row],[ЦІНА у.о.]]*(1-$E$6))</f>
        <v/>
      </c>
    </row>
    <row r="43" spans="1:7" ht="18.75" customHeight="1" x14ac:dyDescent="0.3">
      <c r="A43" s="4"/>
      <c r="B43" s="29" t="s">
        <v>65</v>
      </c>
      <c r="C43" s="67"/>
      <c r="D43" s="43" t="str">
        <f>IF(SUM(D46:D50)&gt;0,"_","")</f>
        <v>_</v>
      </c>
      <c r="E43" s="43" t="str">
        <f>IF(SUM(E44:E53)&gt;0,"_","")</f>
        <v/>
      </c>
      <c r="F43" s="5"/>
      <c r="G43" s="80"/>
    </row>
    <row r="44" spans="1:7" ht="18.75" customHeight="1" x14ac:dyDescent="0.3">
      <c r="A44" s="22"/>
      <c r="B44" s="2" t="s">
        <v>46</v>
      </c>
      <c r="C44" s="65">
        <v>1.6905000000000001</v>
      </c>
      <c r="D44" s="6">
        <f>IF($E$6="",дані[[#This Row],[ЦІНА у.о.]]*$F$1,дані[[#This Row],[ЦІНА у.о.]]*$F$1*(1-$E$6))</f>
        <v>45.812550000000009</v>
      </c>
      <c r="E44" s="9"/>
      <c r="F44" s="14">
        <f>дані[[#This Row],[ЦІНА]]*дані[[#This Row],[КІЛЬКІСТЬ]]</f>
        <v>0</v>
      </c>
      <c r="G44" s="80" t="str">
        <f>IF($E$6="","",дані[[#This Row],[ЦІНА у.о.]]*(1-$E$6))</f>
        <v/>
      </c>
    </row>
    <row r="45" spans="1:7" ht="18.75" customHeight="1" x14ac:dyDescent="0.3">
      <c r="A45" s="34"/>
      <c r="B45" s="2" t="s">
        <v>67</v>
      </c>
      <c r="C45" s="65">
        <v>1.5435000000000001</v>
      </c>
      <c r="D45" s="6">
        <f>IF($E$6="",дані[[#This Row],[ЦІНА у.о.]]*$F$1,дані[[#This Row],[ЦІНА у.о.]]*$F$1*(1-$E$6))</f>
        <v>41.828850000000003</v>
      </c>
      <c r="E45" s="9"/>
      <c r="F45" s="14">
        <f>дані[[#This Row],[ЦІНА]]*дані[[#This Row],[КІЛЬКІСТЬ]]</f>
        <v>0</v>
      </c>
      <c r="G45" s="80" t="str">
        <f>IF($E$6="","",дані[[#This Row],[ЦІНА у.о.]]*(1-$E$6))</f>
        <v/>
      </c>
    </row>
    <row r="46" spans="1:7" ht="18.75" customHeight="1" x14ac:dyDescent="0.3">
      <c r="A46" s="34"/>
      <c r="B46" s="2" t="s">
        <v>44</v>
      </c>
      <c r="C46" s="65">
        <v>1.8165</v>
      </c>
      <c r="D46" s="6">
        <f>IF($E$6="",дані[[#This Row],[ЦІНА у.о.]]*$F$1,дані[[#This Row],[ЦІНА у.о.]]*$F$1*(1-$E$6))</f>
        <v>49.227150000000002</v>
      </c>
      <c r="E46" s="9"/>
      <c r="F46" s="14">
        <f>дані[[#This Row],[ЦІНА]]*дані[[#This Row],[КІЛЬКІСТЬ]]</f>
        <v>0</v>
      </c>
      <c r="G46" s="80" t="str">
        <f>IF($E$6="","",дані[[#This Row],[ЦІНА у.о.]]*(1-$E$6))</f>
        <v/>
      </c>
    </row>
    <row r="47" spans="1:7" ht="18.75" customHeight="1" x14ac:dyDescent="0.3">
      <c r="A47" s="34"/>
      <c r="B47" s="2" t="s">
        <v>51</v>
      </c>
      <c r="C47" s="65">
        <v>1.8165</v>
      </c>
      <c r="D47" s="6">
        <f>IF($E$6="",дані[[#This Row],[ЦІНА у.о.]]*$F$1,дані[[#This Row],[ЦІНА у.о.]]*$F$1*(1-$E$6))</f>
        <v>49.227150000000002</v>
      </c>
      <c r="E47" s="9"/>
      <c r="F47" s="14">
        <f>дані[[#This Row],[ЦІНА]]*дані[[#This Row],[КІЛЬКІСТЬ]]</f>
        <v>0</v>
      </c>
      <c r="G47" s="80" t="str">
        <f>IF($E$6="","",дані[[#This Row],[ЦІНА у.о.]]*(1-$E$6))</f>
        <v/>
      </c>
    </row>
    <row r="48" spans="1:7" ht="18.75" customHeight="1" x14ac:dyDescent="0.3">
      <c r="A48" s="34"/>
      <c r="B48" s="2" t="s">
        <v>52</v>
      </c>
      <c r="C48" s="65">
        <v>1.8165</v>
      </c>
      <c r="D48" s="6">
        <f>IF($E$6="",дані[[#This Row],[ЦІНА у.о.]]*$F$1,дані[[#This Row],[ЦІНА у.о.]]*$F$1*(1-$E$6))</f>
        <v>49.227150000000002</v>
      </c>
      <c r="E48" s="9"/>
      <c r="F48" s="14">
        <f>дані[[#This Row],[ЦІНА]]*дані[[#This Row],[КІЛЬКІСТЬ]]</f>
        <v>0</v>
      </c>
      <c r="G48" s="80" t="str">
        <f>IF($E$6="","",дані[[#This Row],[ЦІНА у.о.]]*(1-$E$6))</f>
        <v/>
      </c>
    </row>
    <row r="49" spans="1:7" ht="18.75" customHeight="1" x14ac:dyDescent="0.3">
      <c r="A49" s="19"/>
      <c r="B49" s="2" t="s">
        <v>68</v>
      </c>
      <c r="C49" s="65">
        <v>1.7849999999999999</v>
      </c>
      <c r="D49" s="6">
        <f>IF($E$6="",дані[[#This Row],[ЦІНА у.о.]]*$F$1,дані[[#This Row],[ЦІНА у.о.]]*$F$1*(1-$E$6))</f>
        <v>48.3735</v>
      </c>
      <c r="E49" s="9"/>
      <c r="F49" s="14">
        <f>дані[[#This Row],[ЦІНА]]*дані[[#This Row],[КІЛЬКІСТЬ]]</f>
        <v>0</v>
      </c>
      <c r="G49" s="80" t="str">
        <f>IF($E$6="","",дані[[#This Row],[ЦІНА у.о.]]*(1-$E$6))</f>
        <v/>
      </c>
    </row>
    <row r="50" spans="1:7" ht="18.75" customHeight="1" x14ac:dyDescent="0.3">
      <c r="A50" s="23"/>
      <c r="B50" s="2" t="s">
        <v>15</v>
      </c>
      <c r="C50" s="65">
        <v>1.8375000000000001</v>
      </c>
      <c r="D50" s="6">
        <f>IF($E$6="",дані[[#This Row],[ЦІНА у.о.]]*$F$1,дані[[#This Row],[ЦІНА у.о.]]*$F$1*(1-$E$6))</f>
        <v>49.796250000000008</v>
      </c>
      <c r="E50" s="9"/>
      <c r="F50" s="14">
        <f>дані[[#This Row],[ЦІНА]]*дані[[#This Row],[КІЛЬКІСТЬ]]</f>
        <v>0</v>
      </c>
      <c r="G50" s="80" t="str">
        <f>IF($E$6="","",дані[[#This Row],[ЦІНА у.о.]]*(1-$E$6))</f>
        <v/>
      </c>
    </row>
    <row r="51" spans="1:7" ht="18.75" customHeight="1" x14ac:dyDescent="0.3">
      <c r="A51" s="21"/>
      <c r="B51" s="2" t="s">
        <v>16</v>
      </c>
      <c r="C51" s="65">
        <v>2.2283333333333313</v>
      </c>
      <c r="D51" s="6">
        <f>IF($E$6="",дані[[#This Row],[ЦІНА у.о.]]*$F$1,дані[[#This Row],[ЦІНА у.о.]]*$F$1*(1-$E$6))</f>
        <v>60.387833333333283</v>
      </c>
      <c r="E51" s="9"/>
      <c r="F51" s="14">
        <f>дані[[#This Row],[ЦІНА]]*дані[[#This Row],[КІЛЬКІСТЬ]]</f>
        <v>0</v>
      </c>
      <c r="G51" s="80" t="str">
        <f>IF($E$6="","",дані[[#This Row],[ЦІНА у.о.]]*(1-$E$6))</f>
        <v/>
      </c>
    </row>
    <row r="52" spans="1:7" ht="18.75" customHeight="1" x14ac:dyDescent="0.3">
      <c r="A52" s="24"/>
      <c r="B52" s="2" t="s">
        <v>17</v>
      </c>
      <c r="C52" s="65">
        <v>4.1265000000000001</v>
      </c>
      <c r="D52" s="6">
        <f>IF($E$6="",дані[[#This Row],[ЦІНА у.о.]]*$F$1,дані[[#This Row],[ЦІНА у.о.]]*$F$1*(1-$E$6))</f>
        <v>111.82815000000001</v>
      </c>
      <c r="E52" s="9"/>
      <c r="F52" s="14">
        <f>дані[[#This Row],[ЦІНА]]*дані[[#This Row],[КІЛЬКІСТЬ]]</f>
        <v>0</v>
      </c>
      <c r="G52" s="80" t="str">
        <f>IF($E$6="","",дані[[#This Row],[ЦІНА у.о.]]*(1-$E$6))</f>
        <v/>
      </c>
    </row>
    <row r="53" spans="1:7" ht="18.75" customHeight="1" x14ac:dyDescent="0.3">
      <c r="A53" s="18"/>
      <c r="B53" s="2" t="s">
        <v>18</v>
      </c>
      <c r="C53" s="65">
        <v>1.5645</v>
      </c>
      <c r="D53" s="6">
        <f>IF($E$6="",дані[[#This Row],[ЦІНА у.о.]]*$F$1,дані[[#This Row],[ЦІНА у.о.]]*$F$1*(1-$E$6))</f>
        <v>42.397950000000002</v>
      </c>
      <c r="E53" s="9"/>
      <c r="F53" s="14">
        <f>дані[[#This Row],[ЦІНА]]*дані[[#This Row],[КІЛЬКІСТЬ]]</f>
        <v>0</v>
      </c>
      <c r="G53" s="80" t="str">
        <f>IF($E$6="","",дані[[#This Row],[ЦІНА у.о.]]*(1-$E$6))</f>
        <v/>
      </c>
    </row>
    <row r="54" spans="1:7" ht="18.75" customHeight="1" x14ac:dyDescent="0.3">
      <c r="A54" s="4"/>
      <c r="B54" s="29" t="s">
        <v>28</v>
      </c>
      <c r="C54" s="67"/>
      <c r="D54" s="43" t="str">
        <f>IF(SUM(D57:D61)&gt;0,"_","")</f>
        <v>_</v>
      </c>
      <c r="E54" s="43" t="str">
        <f>IF(SUM(E57:E61)&gt;0,"_","")</f>
        <v/>
      </c>
      <c r="F54" s="5"/>
      <c r="G54" s="80"/>
    </row>
    <row r="55" spans="1:7" ht="18.75" customHeight="1" x14ac:dyDescent="0.3">
      <c r="A55" s="59"/>
      <c r="B55" s="2" t="s">
        <v>85</v>
      </c>
      <c r="C55" s="66">
        <v>1.4280000000000002</v>
      </c>
      <c r="D55" s="6">
        <f>IF($E$6="",дані[[#This Row],[ЦІНА у.о.]]*$F$2,дані[[#This Row],[ЦІНА у.о.]]*$F$2*(1-$E$6))</f>
        <v>47.766600000000011</v>
      </c>
      <c r="E55" s="9"/>
      <c r="F55" s="14">
        <f>дані[[#This Row],[ЦІНА]]*дані[[#This Row],[КІЛЬКІСТЬ]]</f>
        <v>0</v>
      </c>
      <c r="G55" s="80" t="str">
        <f>IF($E$6="","",дані[[#This Row],[ЦІНА у.о.]]*(1-$E$6))</f>
        <v/>
      </c>
    </row>
    <row r="56" spans="1:7" ht="18.75" customHeight="1" x14ac:dyDescent="0.3">
      <c r="A56" s="58"/>
      <c r="B56" s="2" t="s">
        <v>83</v>
      </c>
      <c r="C56" s="66">
        <v>1.1025</v>
      </c>
      <c r="D56" s="6">
        <f>IF($E$6="",дані[[#This Row],[ЦІНА у.о.]]*$F$2,дані[[#This Row],[ЦІНА у.о.]]*$F$2*(1-$E$6))</f>
        <v>36.878625000000007</v>
      </c>
      <c r="E56" s="9"/>
      <c r="F56" s="14">
        <f>дані[[#This Row],[ЦІНА]]*дані[[#This Row],[КІЛЬКІСТЬ]]</f>
        <v>0</v>
      </c>
      <c r="G56" s="80" t="str">
        <f>IF($E$6="","",дані[[#This Row],[ЦІНА у.о.]]*(1-$E$6))</f>
        <v/>
      </c>
    </row>
    <row r="57" spans="1:7" ht="18" customHeight="1" x14ac:dyDescent="0.3">
      <c r="A57" s="36"/>
      <c r="B57" s="2" t="s">
        <v>39</v>
      </c>
      <c r="C57" s="66">
        <v>1.2809999999999999</v>
      </c>
      <c r="D57" s="6">
        <f>IF($E$6="",дані[[#This Row],[ЦІНА у.о.]]*$F$2,дані[[#This Row],[ЦІНА у.о.]]*$F$2*(1-$E$6))</f>
        <v>42.849449999999997</v>
      </c>
      <c r="E57" s="9"/>
      <c r="F57" s="14">
        <f>дані[[#This Row],[ЦІНА]]*дані[[#This Row],[КІЛЬКІСТЬ]]</f>
        <v>0</v>
      </c>
      <c r="G57" s="80" t="str">
        <f>IF($E$6="","",дані[[#This Row],[ЦІНА у.о.]]*(1-$E$6))</f>
        <v/>
      </c>
    </row>
    <row r="58" spans="1:7" ht="18.75" customHeight="1" x14ac:dyDescent="0.3">
      <c r="A58" s="41"/>
      <c r="B58" s="2" t="s">
        <v>42</v>
      </c>
      <c r="C58" s="68"/>
      <c r="D58" s="6">
        <v>35</v>
      </c>
      <c r="E58" s="9"/>
      <c r="F58" s="14">
        <f>дані[[#This Row],[ЦІНА]]*дані[[#This Row],[КІЛЬКІСТЬ]]</f>
        <v>0</v>
      </c>
      <c r="G58" s="80" t="str">
        <f>IF($E$6="","",дані[[#This Row],[ЦІНА]]*(1-$E$6))</f>
        <v/>
      </c>
    </row>
    <row r="59" spans="1:7" ht="18.75" customHeight="1" x14ac:dyDescent="0.3">
      <c r="A59" s="40"/>
      <c r="B59" s="2" t="s">
        <v>43</v>
      </c>
      <c r="C59" s="68"/>
      <c r="D59" s="6">
        <v>49</v>
      </c>
      <c r="E59" s="9"/>
      <c r="F59" s="14">
        <f>дані[[#This Row],[ЦІНА]]*дані[[#This Row],[КІЛЬКІСТЬ]]</f>
        <v>0</v>
      </c>
      <c r="G59" s="80" t="str">
        <f>IF($E$6="","",дані[[#This Row],[ЦІНА]]*(1-$E$6))</f>
        <v/>
      </c>
    </row>
    <row r="60" spans="1:7" ht="18.75" customHeight="1" x14ac:dyDescent="0.3">
      <c r="A60" s="54"/>
      <c r="B60" s="2" t="s">
        <v>49</v>
      </c>
      <c r="C60" s="65">
        <v>1.26</v>
      </c>
      <c r="D60" s="6">
        <f>IF($E$6="",дані[[#This Row],[ЦІНА у.о.]]*$F$1,дані[[#This Row],[ЦІНА у.о.]]*$F$1*(1-$E$6))</f>
        <v>34.146000000000001</v>
      </c>
      <c r="E60" s="9"/>
      <c r="F60" s="14">
        <f>дані[[#This Row],[ЦІНА]]*дані[[#This Row],[КІЛЬКІСТЬ]]</f>
        <v>0</v>
      </c>
      <c r="G60" s="80" t="str">
        <f>IF($E$6="","",дані[[#This Row],[ЦІНА у.о.]]*(1-$E$6))</f>
        <v/>
      </c>
    </row>
    <row r="61" spans="1:7" ht="18.75" customHeight="1" x14ac:dyDescent="0.3">
      <c r="A61" s="37"/>
      <c r="B61" s="2" t="s">
        <v>29</v>
      </c>
      <c r="C61" s="65">
        <v>1.1760000000000002</v>
      </c>
      <c r="D61" s="6">
        <f>IF($E$6="",дані[[#This Row],[ЦІНА у.о.]]*$F$1,дані[[#This Row],[ЦІНА у.о.]]*$F$1*(1-$E$6))</f>
        <v>31.869600000000005</v>
      </c>
      <c r="E61" s="9"/>
      <c r="F61" s="14">
        <f>дані[[#This Row],[ЦІНА]]*дані[[#This Row],[КІЛЬКІСТЬ]]</f>
        <v>0</v>
      </c>
      <c r="G61" s="80" t="str">
        <f>IF($E$6="","",дані[[#This Row],[ЦІНА у.о.]]*(1-$E$6))</f>
        <v/>
      </c>
    </row>
    <row r="62" spans="1:7" ht="18.75" customHeight="1" x14ac:dyDescent="0.3">
      <c r="A62" s="61"/>
      <c r="B62" s="2" t="s">
        <v>73</v>
      </c>
      <c r="C62" s="65">
        <v>1.1550000000000002</v>
      </c>
      <c r="D62" s="6">
        <f>IF($E$6="",дані[[#This Row],[ЦІНА у.о.]]*$F$1,дані[[#This Row],[ЦІНА у.о.]]*$F$1*(1-$E$6))</f>
        <v>31.300500000000007</v>
      </c>
      <c r="E62" s="9"/>
      <c r="F62" s="14">
        <f>дані[[#This Row],[ЦІНА]]*дані[[#This Row],[КІЛЬКІСТЬ]]</f>
        <v>0</v>
      </c>
      <c r="G62" s="80" t="str">
        <f>IF($E$6="","",дані[[#This Row],[ЦІНА у.о.]]*(1-$E$6))</f>
        <v/>
      </c>
    </row>
    <row r="63" spans="1:7" ht="18.600000000000001" customHeight="1" x14ac:dyDescent="0.3">
      <c r="A63" s="53"/>
      <c r="B63" s="2" t="s">
        <v>82</v>
      </c>
      <c r="C63" s="65">
        <v>0.63</v>
      </c>
      <c r="D63" s="6">
        <f>IF($E$6="",дані[[#This Row],[ЦІНА у.о.]]*$F$1,дані[[#This Row],[ЦІНА у.о.]]*$F$1*(1-$E$6))</f>
        <v>17.073</v>
      </c>
      <c r="E63" s="9"/>
      <c r="F63" s="14">
        <f>дані[[#This Row],[ЦІНА]]*дані[[#This Row],[КІЛЬКІСТЬ]]</f>
        <v>0</v>
      </c>
      <c r="G63" s="80" t="str">
        <f>IF($E$6="","",дані[[#This Row],[ЦІНА у.о.]]*(1-$E$6))</f>
        <v/>
      </c>
    </row>
    <row r="64" spans="1:7" ht="18.600000000000001" customHeight="1" x14ac:dyDescent="0.3">
      <c r="A64" s="56"/>
      <c r="B64" s="2" t="s">
        <v>81</v>
      </c>
      <c r="C64" s="65">
        <v>1.1550000000000002</v>
      </c>
      <c r="D64" s="6">
        <f>IF($E$6="",дані[[#This Row],[ЦІНА у.о.]]*$F$1,дані[[#This Row],[ЦІНА у.о.]]*$F$1*(1-$E$6))</f>
        <v>31.300500000000007</v>
      </c>
      <c r="E64" s="9"/>
      <c r="F64" s="14">
        <f>дані[[#This Row],[ЦІНА]]*дані[[#This Row],[КІЛЬКІСТЬ]]</f>
        <v>0</v>
      </c>
      <c r="G64" s="80" t="str">
        <f>IF($E$6="","",дані[[#This Row],[ЦІНА у.о.]]*(1-$E$6))</f>
        <v/>
      </c>
    </row>
    <row r="65" spans="1:7" ht="18.75" customHeight="1" x14ac:dyDescent="0.3">
      <c r="A65" s="60"/>
      <c r="B65" s="2" t="s">
        <v>71</v>
      </c>
      <c r="C65" s="65">
        <v>1.26</v>
      </c>
      <c r="D65" s="6">
        <f>IF($E$6="",дані[[#This Row],[ЦІНА у.о.]]*$F$1,дані[[#This Row],[ЦІНА у.о.]]*$F$1*(1-$E$6))</f>
        <v>34.146000000000001</v>
      </c>
      <c r="E65" s="9"/>
      <c r="F65" s="14">
        <f>дані[[#This Row],[ЦІНА]]*дані[[#This Row],[КІЛЬКІСТЬ]]</f>
        <v>0</v>
      </c>
      <c r="G65" s="80" t="str">
        <f>IF($E$6="","",дані[[#This Row],[ЦІНА у.о.]]*(1-$E$6))</f>
        <v/>
      </c>
    </row>
    <row r="66" spans="1:7" ht="18.75" customHeight="1" x14ac:dyDescent="0.3">
      <c r="A66" s="51"/>
      <c r="B66" s="2" t="s">
        <v>72</v>
      </c>
      <c r="C66" s="65">
        <v>1.3125</v>
      </c>
      <c r="D66" s="6">
        <f>IF($E$6="",дані[[#This Row],[ЦІНА у.о.]]*$F$1,дані[[#This Row],[ЦІНА у.о.]]*$F$1*(1-$E$6))</f>
        <v>35.568750000000001</v>
      </c>
      <c r="E66" s="9"/>
      <c r="F66" s="14">
        <f>дані[[#This Row],[ЦІНА]]*дані[[#This Row],[КІЛЬКІСТЬ]]</f>
        <v>0</v>
      </c>
      <c r="G66" s="80" t="str">
        <f>IF($E$6="","",дані[[#This Row],[ЦІНА у.о.]]*(1-$E$6))</f>
        <v/>
      </c>
    </row>
    <row r="67" spans="1:7" ht="18.75" customHeight="1" x14ac:dyDescent="0.3">
      <c r="A67" s="52"/>
      <c r="B67" s="2" t="s">
        <v>74</v>
      </c>
      <c r="C67" s="65">
        <v>1.3125</v>
      </c>
      <c r="D67" s="6">
        <f>IF($E$6="",дані[[#This Row],[ЦІНА у.о.]]*$F$1,дані[[#This Row],[ЦІНА у.о.]]*$F$1*(1-$E$6))</f>
        <v>35.568750000000001</v>
      </c>
      <c r="E67" s="9"/>
      <c r="F67" s="14">
        <f>дані[[#This Row],[ЦІНА]]*дані[[#This Row],[КІЛЬКІСТЬ]]</f>
        <v>0</v>
      </c>
      <c r="G67" s="80" t="str">
        <f>IF($E$6="","",дані[[#This Row],[ЦІНА у.о.]]*(1-$E$6))</f>
        <v/>
      </c>
    </row>
    <row r="68" spans="1:7" ht="18.75" customHeight="1" x14ac:dyDescent="0.3">
      <c r="A68" s="56"/>
      <c r="B68" s="2" t="s">
        <v>75</v>
      </c>
      <c r="C68" s="65">
        <v>1.1025</v>
      </c>
      <c r="D68" s="6">
        <f>IF($E$6="",дані[[#This Row],[ЦІНА у.о.]]*$F$1,дані[[#This Row],[ЦІНА у.о.]]*$F$1*(1-$E$6))</f>
        <v>29.877750000000002</v>
      </c>
      <c r="E68" s="9"/>
      <c r="F68" s="14">
        <f>дані[[#This Row],[ЦІНА]]*дані[[#This Row],[КІЛЬКІСТЬ]]</f>
        <v>0</v>
      </c>
      <c r="G68" s="80" t="str">
        <f>IF($E$6="","",дані[[#This Row],[ЦІНА у.о.]]*(1-$E$6))</f>
        <v/>
      </c>
    </row>
    <row r="69" spans="1:7" ht="18.75" customHeight="1" x14ac:dyDescent="0.3">
      <c r="A69" s="52"/>
      <c r="B69" s="55" t="s">
        <v>76</v>
      </c>
      <c r="C69" s="65">
        <v>1.2075</v>
      </c>
      <c r="D69" s="6">
        <f>IF($E$6="",дані[[#This Row],[ЦІНА у.о.]]*$F$1,дані[[#This Row],[ЦІНА у.о.]]*$F$1*(1-$E$6))</f>
        <v>32.72325</v>
      </c>
      <c r="E69" s="9"/>
      <c r="F69" s="14">
        <f>дані[[#This Row],[ЦІНА]]*дані[[#This Row],[КІЛЬКІСТЬ]]</f>
        <v>0</v>
      </c>
      <c r="G69" s="80" t="str">
        <f>IF($E$6="","",дані[[#This Row],[ЦІНА у.о.]]*(1-$E$6))</f>
        <v/>
      </c>
    </row>
    <row r="70" spans="1:7" ht="18.75" customHeight="1" x14ac:dyDescent="0.3">
      <c r="A70" s="52"/>
      <c r="B70" s="2" t="s">
        <v>77</v>
      </c>
      <c r="C70" s="65">
        <v>1.3230000000000002</v>
      </c>
      <c r="D70" s="6">
        <f>IF($E$6="",дані[[#This Row],[ЦІНА у.о.]]*$F$1,дані[[#This Row],[ЦІНА у.о.]]*$F$1*(1-$E$6))</f>
        <v>35.853300000000004</v>
      </c>
      <c r="E70" s="9"/>
      <c r="F70" s="14">
        <f>дані[[#This Row],[ЦІНА]]*дані[[#This Row],[КІЛЬКІСТЬ]]</f>
        <v>0</v>
      </c>
      <c r="G70" s="80" t="str">
        <f>IF($E$6="","",дані[[#This Row],[ЦІНА у.о.]]*(1-$E$6))</f>
        <v/>
      </c>
    </row>
    <row r="71" spans="1:7" ht="18.75" customHeight="1" x14ac:dyDescent="0.3">
      <c r="A71" s="56"/>
      <c r="B71" s="2" t="s">
        <v>78</v>
      </c>
      <c r="C71" s="65">
        <v>1.1655000000000002</v>
      </c>
      <c r="D71" s="6">
        <f>IF($E$6="",дані[[#This Row],[ЦІНА у.о.]]*$F$1,дані[[#This Row],[ЦІНА у.о.]]*$F$1*(1-$E$6))</f>
        <v>31.585050000000006</v>
      </c>
      <c r="E71" s="9"/>
      <c r="F71" s="14">
        <f>дані[[#This Row],[ЦІНА]]*дані[[#This Row],[КІЛЬКІСТЬ]]</f>
        <v>0</v>
      </c>
      <c r="G71" s="80" t="str">
        <f>IF($E$6="","",дані[[#This Row],[ЦІНА у.о.]]*(1-$E$6))</f>
        <v/>
      </c>
    </row>
    <row r="72" spans="1:7" ht="18.75" customHeight="1" x14ac:dyDescent="0.3">
      <c r="A72" s="56"/>
      <c r="B72" s="2" t="s">
        <v>80</v>
      </c>
      <c r="C72" s="65">
        <v>1.1655000000000002</v>
      </c>
      <c r="D72" s="6">
        <f>IF($E$6="",дані[[#This Row],[ЦІНА у.о.]]*$F$1,дані[[#This Row],[ЦІНА у.о.]]*$F$1*(1-$E$6))</f>
        <v>31.585050000000006</v>
      </c>
      <c r="E72" s="9"/>
      <c r="F72" s="14">
        <f>дані[[#This Row],[ЦІНА]]*дані[[#This Row],[КІЛЬКІСТЬ]]</f>
        <v>0</v>
      </c>
      <c r="G72" s="80" t="str">
        <f>IF($E$6="","",дані[[#This Row],[ЦІНА у.о.]]*(1-$E$6))</f>
        <v/>
      </c>
    </row>
    <row r="73" spans="1:7" ht="18.75" customHeight="1" x14ac:dyDescent="0.3">
      <c r="A73" s="57"/>
      <c r="B73" s="2" t="s">
        <v>79</v>
      </c>
      <c r="C73" s="65">
        <v>2.5</v>
      </c>
      <c r="D73" s="6">
        <f>IF($E$6="",дані[[#This Row],[ЦІНА у.о.]]*$F$1,дані[[#This Row],[ЦІНА у.о.]]*$F$1*(1-$E$6))</f>
        <v>67.75</v>
      </c>
      <c r="E73" s="9"/>
      <c r="F73" s="14">
        <f>дані[[#This Row],[ЦІНА]]*дані[[#This Row],[КІЛЬКІСТЬ]]</f>
        <v>0</v>
      </c>
      <c r="G73" s="80" t="str">
        <f>IF($E$6="","",дані[[#This Row],[ЦІНА у.о.]]*(1-$E$6))</f>
        <v/>
      </c>
    </row>
    <row r="74" spans="1:7" ht="18.75" customHeight="1" x14ac:dyDescent="0.3">
      <c r="A74" s="4"/>
      <c r="B74" s="29" t="s">
        <v>41</v>
      </c>
      <c r="C74" s="67"/>
      <c r="D74" s="7"/>
      <c r="E74" s="43" t="str">
        <f>IF(SUM(E75:E75)&gt;0,"_","")</f>
        <v/>
      </c>
      <c r="F74" s="5"/>
      <c r="G74" s="80"/>
    </row>
    <row r="75" spans="1:7" ht="18.75" customHeight="1" x14ac:dyDescent="0.3">
      <c r="A75" s="38"/>
      <c r="B75" s="50" t="s">
        <v>70</v>
      </c>
      <c r="C75" s="65"/>
      <c r="D75" s="6">
        <v>82</v>
      </c>
      <c r="E75" s="47"/>
      <c r="F75" s="14">
        <f>дані[[#This Row],[ЦІНА]]*дані[[#This Row],[КІЛЬКІСТЬ]]</f>
        <v>0</v>
      </c>
      <c r="G75" s="80" t="str">
        <f>IF($E$6="","",дані[[#This Row],[ЦІНА]]*(1-$E$6))</f>
        <v/>
      </c>
    </row>
    <row r="76" spans="1:7" ht="18.75" customHeight="1" x14ac:dyDescent="0.3">
      <c r="A76" s="46"/>
      <c r="B76" s="50" t="s">
        <v>53</v>
      </c>
      <c r="C76" s="65"/>
      <c r="D76" s="6">
        <v>75</v>
      </c>
      <c r="E76" s="47"/>
      <c r="F76" s="14">
        <f>дані[[#This Row],[ЦІНА]]*дані[[#This Row],[КІЛЬКІСТЬ]]</f>
        <v>0</v>
      </c>
      <c r="G76" s="80" t="str">
        <f>IF($E$6="","",дані[[#This Row],[ЦІНА]]*(1-$E$6))</f>
        <v/>
      </c>
    </row>
    <row r="77" spans="1:7" ht="18.75" customHeight="1" thickBot="1" x14ac:dyDescent="0.35">
      <c r="A77" s="39"/>
      <c r="B77" s="31" t="s">
        <v>27</v>
      </c>
      <c r="C77" s="69"/>
      <c r="D77" s="27"/>
      <c r="E77" s="30" t="s">
        <v>26</v>
      </c>
      <c r="F77" s="32">
        <f>SUM(F7:F76)</f>
        <v>1145.3137500000003</v>
      </c>
      <c r="G77" s="78"/>
    </row>
    <row r="78" spans="1:7" ht="18.75" customHeight="1" x14ac:dyDescent="0.3">
      <c r="A78" s="81" t="s">
        <v>21</v>
      </c>
      <c r="B78" s="82"/>
      <c r="C78" s="82"/>
      <c r="D78" s="82"/>
      <c r="E78" s="82"/>
      <c r="F78" s="83"/>
    </row>
    <row r="79" spans="1:7" ht="18.75" customHeight="1" x14ac:dyDescent="0.3">
      <c r="A79" s="84"/>
      <c r="B79" s="85"/>
      <c r="C79" s="85"/>
      <c r="D79" s="85"/>
      <c r="E79" s="85"/>
      <c r="F79" s="86"/>
    </row>
    <row r="80" spans="1:7" ht="18.75" customHeight="1" thickBot="1" x14ac:dyDescent="0.35">
      <c r="A80" s="87" t="s">
        <v>66</v>
      </c>
      <c r="B80" s="88"/>
      <c r="C80" s="88"/>
      <c r="D80" s="88"/>
      <c r="E80" s="88"/>
      <c r="F80" s="89"/>
    </row>
  </sheetData>
  <mergeCells count="3">
    <mergeCell ref="A78:F79"/>
    <mergeCell ref="A80:F80"/>
    <mergeCell ref="A1:D3"/>
  </mergeCells>
  <conditionalFormatting sqref="B18 B16 B20:B21 B13:B14">
    <cfRule type="duplicateValues" dxfId="15" priority="5"/>
  </conditionalFormatting>
  <conditionalFormatting sqref="B17">
    <cfRule type="duplicateValues" dxfId="14" priority="3"/>
  </conditionalFormatting>
  <conditionalFormatting sqref="B15">
    <cfRule type="duplicateValues" dxfId="13" priority="2"/>
  </conditionalFormatting>
  <conditionalFormatting sqref="B19">
    <cfRule type="duplicateValues" dxfId="12" priority="1"/>
  </conditionalFormatting>
  <dataValidations count="2">
    <dataValidation type="list" allowBlank="1" showInputMessage="1" sqref="B5:B77">
      <formula1>Товарні_одиниці</formula1>
    </dataValidation>
    <dataValidation type="list" allowBlank="1" showInputMessage="1" sqref="F5:F77">
      <formula1>"КВАРТАЛ 1,КВАРТАЛ 2,КВАРТАЛ 3,КВАРТАЛ 4"</formula1>
    </dataValidation>
  </dataValidations>
  <hyperlinks>
    <hyperlink ref="A78:E79" r:id="rId1" display="PIGMENT.MARKET"/>
    <hyperlink ref="E2" r:id="rId2" display="Курс долара ="/>
    <hyperlink ref="E1" r:id="rId3"/>
  </hyperlinks>
  <printOptions horizontalCentered="1"/>
  <pageMargins left="0.23622047244094491" right="0.23622047244094491" top="0.39370078740157483" bottom="0.39370078740157483" header="0.31496062992125984" footer="0.31496062992125984"/>
  <pageSetup paperSize="9" fitToHeight="2" orientation="portrait" r:id="rId4"/>
  <headerFooter differentFirst="1">
    <oddFooter>Сторінка &amp;P із &amp;N</oddFooter>
  </headerFooter>
  <ignoredErrors>
    <ignoredError sqref="F42:F43 F5 F11 F7:F9 F35 F23:F27 F49:F53 F39:F40 F16 F13:F14 F18 F20:F21 F28:F29" listDataValidation="1"/>
  </ignoredErrors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BEE6E45-3004-41C9-B59E-243137FA24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Вхідні дані</vt:lpstr>
      <vt:lpstr>'Вхідні дані'!Заголовки_для_печати</vt:lpstr>
      <vt:lpstr>'Вхідні дані'!Область_печати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Vitaliy</cp:lastModifiedBy>
  <cp:lastPrinted>2017-05-22T11:51:34Z</cp:lastPrinted>
  <dcterms:created xsi:type="dcterms:W3CDTF">2016-02-19T13:16:26Z</dcterms:created>
  <dcterms:modified xsi:type="dcterms:W3CDTF">2018-02-23T10:36:03Z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TC034273149991</vt:lpwstr>
  </property>
</Properties>
</file>