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hno.Kateryna\AppData\Local\Microsoft\Windows\INetCache\Content.Outlook\3GWOY6TY\"/>
    </mc:Choice>
  </mc:AlternateContent>
  <bookViews>
    <workbookView xWindow="0" yWindow="0" windowWidth="20490" windowHeight="7455"/>
  </bookViews>
  <sheets>
    <sheet name="поковки 2017г. для продажи" sheetId="1" r:id="rId1"/>
    <sheet name="Лист1" sheetId="2" r:id="rId2"/>
  </sheets>
  <definedNames>
    <definedName name="_xlnm._FilterDatabase" localSheetId="0" hidden="1">'поковки 2017г. для продажи'!$A$2:$E$101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<sst xmlns="http://schemas.openxmlformats.org/spreadsheetml/2006/main" count="207" uniqueCount="200">
  <si>
    <t>№ штампа</t>
  </si>
  <si>
    <t>Геометрические размеры</t>
  </si>
  <si>
    <t>Марка стали</t>
  </si>
  <si>
    <t>тоннаж</t>
  </si>
  <si>
    <t>156-у</t>
  </si>
  <si>
    <t>Поковка-заготовка 1310х880х360</t>
  </si>
  <si>
    <t>85-у</t>
  </si>
  <si>
    <t>Поковка-заготовка 990х800х260</t>
  </si>
  <si>
    <t>41-у</t>
  </si>
  <si>
    <t>Поковка-заготовка 1900х730х220</t>
  </si>
  <si>
    <t>45-у</t>
  </si>
  <si>
    <t>Поковка-заготовка 2200х820х230</t>
  </si>
  <si>
    <t>167-у</t>
  </si>
  <si>
    <t>Поковка-заготовка 640х580х500</t>
  </si>
  <si>
    <t>66-у</t>
  </si>
  <si>
    <t>Поковка-заготовка 2150х570х210</t>
  </si>
  <si>
    <t>49-у</t>
  </si>
  <si>
    <t>Поковка-заготовка 1930х720х210</t>
  </si>
  <si>
    <t>29-у</t>
  </si>
  <si>
    <t>Поковка-заготовка 1900х730х210</t>
  </si>
  <si>
    <t>58-у</t>
  </si>
  <si>
    <t>Поковка-заготовка 1080х770х270</t>
  </si>
  <si>
    <t>31-у</t>
  </si>
  <si>
    <t>Поковка-заготовка 660х580х490</t>
  </si>
  <si>
    <t>63-у</t>
  </si>
  <si>
    <t>Поковка-заготовка 1130х840х260</t>
  </si>
  <si>
    <t>50-у</t>
  </si>
  <si>
    <t>Поковка-заготовка 2100х830х240</t>
  </si>
  <si>
    <t>188-у</t>
  </si>
  <si>
    <t>Поковка-заготовка 620х580х460</t>
  </si>
  <si>
    <t>170-у</t>
  </si>
  <si>
    <t>Поковка-заготовка 630х580х480</t>
  </si>
  <si>
    <t>195-у</t>
  </si>
  <si>
    <t>Поковка-заготовка 660х580х470</t>
  </si>
  <si>
    <t>51-у</t>
  </si>
  <si>
    <t>Поковка-заготовка 2100х810х220</t>
  </si>
  <si>
    <t>177-у</t>
  </si>
  <si>
    <t>Поковка-заготовка 180х2100</t>
  </si>
  <si>
    <t>67-у</t>
  </si>
  <si>
    <t>Поковка-заготовка 2160х590х230</t>
  </si>
  <si>
    <t>84-у</t>
  </si>
  <si>
    <t>Поковка-заготовка 1090х760х250</t>
  </si>
  <si>
    <t>186-у</t>
  </si>
  <si>
    <t>Поковка-заготовка 830х640х450</t>
  </si>
  <si>
    <t>190-у</t>
  </si>
  <si>
    <t>Поковка-заготовка 670х580х460</t>
  </si>
  <si>
    <t>191-у</t>
  </si>
  <si>
    <t>192-у</t>
  </si>
  <si>
    <t>164-у</t>
  </si>
  <si>
    <t>Поковка-заготовка 670х580х490</t>
  </si>
  <si>
    <t>147-у</t>
  </si>
  <si>
    <t>Поковка-заготовка 650х580х480</t>
  </si>
  <si>
    <t>72-у</t>
  </si>
  <si>
    <t>Поковка-заготовка 960х800х270</t>
  </si>
  <si>
    <t>69-у</t>
  </si>
  <si>
    <t>Поковка-заготовка 1040х780х260</t>
  </si>
  <si>
    <t>70-у</t>
  </si>
  <si>
    <t>Поковка-заготовка 1030х780х300</t>
  </si>
  <si>
    <t>68-у</t>
  </si>
  <si>
    <t>Поковка-заготовка 960х780х280</t>
  </si>
  <si>
    <t>152-у</t>
  </si>
  <si>
    <t>Поковка-заготовка 1050х780х270</t>
  </si>
  <si>
    <t>154-у</t>
  </si>
  <si>
    <t>Поковка-заготовка 1030х770х260</t>
  </si>
  <si>
    <t>155-у</t>
  </si>
  <si>
    <t>Поковка-заготовка 1170х800х300</t>
  </si>
  <si>
    <t>158-у</t>
  </si>
  <si>
    <t>Поковка-заготовка 1120х840х330</t>
  </si>
  <si>
    <t>27-у</t>
  </si>
  <si>
    <t>Поковка-заготовка 415х410х310</t>
  </si>
  <si>
    <t>28-у</t>
  </si>
  <si>
    <t>Поковка-заготовка 420х310х310</t>
  </si>
  <si>
    <t>127-л</t>
  </si>
  <si>
    <t>Поковка-заготовка 420х410х300</t>
  </si>
  <si>
    <t>159-у</t>
  </si>
  <si>
    <t>Поковка-заготовка 1040х800х260</t>
  </si>
  <si>
    <t>73-у</t>
  </si>
  <si>
    <t>Поковка-заготовка 1020х780х250</t>
  </si>
  <si>
    <t>151-у</t>
  </si>
  <si>
    <t>Поковка-заготовка 990х770х270</t>
  </si>
  <si>
    <t>71-у</t>
  </si>
  <si>
    <t>Поковка-заготовка 660х590х490</t>
  </si>
  <si>
    <t>74-у</t>
  </si>
  <si>
    <t>Поковка-заготовка 1100х800х300</t>
  </si>
  <si>
    <t>76-у</t>
  </si>
  <si>
    <t>Поковка-заготовка 1140х830х300</t>
  </si>
  <si>
    <t>78-у</t>
  </si>
  <si>
    <t>Поковка-заготовка 1140х860х300</t>
  </si>
  <si>
    <t>81-у</t>
  </si>
  <si>
    <t>Поковка-заготовка 1040х800х270</t>
  </si>
  <si>
    <t>34-у</t>
  </si>
  <si>
    <t>Поковка-заготовка 970х780х260</t>
  </si>
  <si>
    <t>18-у</t>
  </si>
  <si>
    <t>Поковка-заготовка 650х460х350</t>
  </si>
  <si>
    <t>82-у</t>
  </si>
  <si>
    <t>Поковка-заготовка 1060х820х270</t>
  </si>
  <si>
    <t>14-у</t>
  </si>
  <si>
    <t>Поковка-заготовка 590х490х380</t>
  </si>
  <si>
    <t>21-у</t>
  </si>
  <si>
    <t>Поковка-заготовка 950х780х290</t>
  </si>
  <si>
    <t>15-у</t>
  </si>
  <si>
    <t>Поковка-заготовка 615х470х340</t>
  </si>
  <si>
    <t>19-у</t>
  </si>
  <si>
    <t>Поковка-заготовка 650х470х350</t>
  </si>
  <si>
    <t>178-у</t>
  </si>
  <si>
    <t>Поковка-заготовка 640х570х490</t>
  </si>
  <si>
    <t>83-у</t>
  </si>
  <si>
    <t>Поковка-заготовка 1050х760х260</t>
  </si>
  <si>
    <t>54-у</t>
  </si>
  <si>
    <t>Поковка-заготовка 1020х800х260</t>
  </si>
  <si>
    <t>52-у</t>
  </si>
  <si>
    <t>Поковка-заготовка 1015х770х750</t>
  </si>
  <si>
    <t>62-у</t>
  </si>
  <si>
    <t>Поковка-заготовка 1000х780х250</t>
  </si>
  <si>
    <t>53-у</t>
  </si>
  <si>
    <t>Поковка-заготовка 1040х770х260</t>
  </si>
  <si>
    <t>61-у</t>
  </si>
  <si>
    <t>Поковка-заготовка 1100х850х300</t>
  </si>
  <si>
    <t>26-у</t>
  </si>
  <si>
    <t>Поковка-заготовка 1540х560х250</t>
  </si>
  <si>
    <t>55-у</t>
  </si>
  <si>
    <t>Поковка-заготовка 1060х800х240</t>
  </si>
  <si>
    <t>57-у</t>
  </si>
  <si>
    <t>Поковка-заготовка 1040х770х230</t>
  </si>
  <si>
    <t>59-у</t>
  </si>
  <si>
    <t>Поковка-заготовка 1190х870х290</t>
  </si>
  <si>
    <t>38-у</t>
  </si>
  <si>
    <t>Поковка-заготовка 1450х560х220</t>
  </si>
  <si>
    <t>165-у</t>
  </si>
  <si>
    <t>Поковка-заготовка 640х590х500</t>
  </si>
  <si>
    <t>40-у</t>
  </si>
  <si>
    <t>Поковка-заготовка 220х570х260</t>
  </si>
  <si>
    <t>65-у</t>
  </si>
  <si>
    <t>Поковка-заготовка 2150х570х230</t>
  </si>
  <si>
    <t>175-у</t>
  </si>
  <si>
    <t>Поковка-заготовка 650х580х470</t>
  </si>
  <si>
    <t>42-у</t>
  </si>
  <si>
    <t>Поковка-заготовка 2170х600х250</t>
  </si>
  <si>
    <t>110-у</t>
  </si>
  <si>
    <t>Поковка-заготовка 330х330х170</t>
  </si>
  <si>
    <t>36-у</t>
  </si>
  <si>
    <t>Поковка-заготовка 1540х580х230</t>
  </si>
  <si>
    <t>43-у</t>
  </si>
  <si>
    <t>Поковка-заготовка 2170х580х230</t>
  </si>
  <si>
    <t>189-у</t>
  </si>
  <si>
    <t>Поковка-заготовка 640х580х480</t>
  </si>
  <si>
    <t>173-у</t>
  </si>
  <si>
    <t>Поковка-заготовка 630х580х490</t>
  </si>
  <si>
    <t>169-у</t>
  </si>
  <si>
    <t>Поковка-заготовка 640х575х470</t>
  </si>
  <si>
    <t>24-у</t>
  </si>
  <si>
    <t>Поковка-заготовка 1110х820х250</t>
  </si>
  <si>
    <t>180-у</t>
  </si>
  <si>
    <t>Поковка-заготовка 660х580х480</t>
  </si>
  <si>
    <t>193-у</t>
  </si>
  <si>
    <t>Поковка-заготовка 640х590х480</t>
  </si>
  <si>
    <t>150-у</t>
  </si>
  <si>
    <t>Поковка-заготовка 1020х760х260</t>
  </si>
  <si>
    <t>187-у</t>
  </si>
  <si>
    <t>Поковка-заготовка 820х650х480</t>
  </si>
  <si>
    <t>171-у</t>
  </si>
  <si>
    <t>Поковка-заготовка 660х590х470</t>
  </si>
  <si>
    <t>86-у</t>
  </si>
  <si>
    <t>Поковка-заготовка 970х780х250</t>
  </si>
  <si>
    <t>174-у</t>
  </si>
  <si>
    <t>Поковка-заготовка 660х600х460</t>
  </si>
  <si>
    <t>77-у</t>
  </si>
  <si>
    <t>Поковка-заготовка 1110х800х250</t>
  </si>
  <si>
    <t>37-у</t>
  </si>
  <si>
    <t>Поковка-заготовка 1480х570х220</t>
  </si>
  <si>
    <t>179-у</t>
  </si>
  <si>
    <t>Поковка-заготовка 650х560х490</t>
  </si>
  <si>
    <t>47-у</t>
  </si>
  <si>
    <t>Поковка-заготовка 1390х190х170</t>
  </si>
  <si>
    <t>46-у</t>
  </si>
  <si>
    <t>Поковка-заготовка 1240х190х190</t>
  </si>
  <si>
    <t>182-у</t>
  </si>
  <si>
    <t>17-у</t>
  </si>
  <si>
    <t>Поковка-заготовка 660х470х350</t>
  </si>
  <si>
    <t>35 с зан. "Мн"</t>
  </si>
  <si>
    <t>99-у</t>
  </si>
  <si>
    <t>Поковка-заготовка 730х630х200</t>
  </si>
  <si>
    <t>35-45</t>
  </si>
  <si>
    <t>131-л</t>
  </si>
  <si>
    <t>Поковка-заготовка 410х410х300</t>
  </si>
  <si>
    <t>40ХН2МА</t>
  </si>
  <si>
    <t>132-л</t>
  </si>
  <si>
    <t>128-л</t>
  </si>
  <si>
    <t>Поковка-заготовка 400х390х250</t>
  </si>
  <si>
    <t>75-у</t>
  </si>
  <si>
    <t>Поковка-заготовка 1050х800х250</t>
  </si>
  <si>
    <t>50-55</t>
  </si>
  <si>
    <t>50х</t>
  </si>
  <si>
    <t>123-л</t>
  </si>
  <si>
    <t>Поковка-заготовка 270х260х250</t>
  </si>
  <si>
    <t>16-л</t>
  </si>
  <si>
    <t>Поковка-заготовка 510х310х285</t>
  </si>
  <si>
    <t>130-л</t>
  </si>
  <si>
    <t>Поковка-заготовка 410х410х290</t>
  </si>
  <si>
    <t>50хн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</si>
</sst>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.5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0" xfId="0" applyFill="1"/>
    <xf numFmtId="2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6"/>
  <sheetViews>
    <sheetView tabSelected="1" workbookViewId="0">
      <selection activeCell="A101" sqref="A101"/>
    </sheetView>
  </sheetViews>
  <sheetFormatPr defaultRowHeight="15" x14ac:dyDescent="0.25"/>
  <cols>
    <col min="1" max="2" width="9.140625" style="5"/>
    <col min="3" max="3" width="49.28515625" style="5" customWidth="1"/>
    <col min="4" max="4" width="9.140625" style="5"/>
    <col min="5" max="5" width="9.5703125" style="2" bestFit="1" customWidth="1"/>
    <col min="6" max="6" width="9.140625" style="2" customWidth="1"/>
    <col min="7" max="7" width="9.140625" style="2"/>
  </cols>
  <sheetData>
    <row r="2" spans="1:5" ht="30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>
        <v>1</v>
      </c>
      <c r="B3" s="1" t="s">
        <v>4</v>
      </c>
      <c r="C3" s="1" t="s">
        <v>5</v>
      </c>
      <c r="D3" s="1">
        <v>35</v>
      </c>
      <c r="E3" s="3">
        <f>13.1*8.8*3.6*7.85</f>
        <v>3257.8128000000002</v>
      </c>
    </row>
    <row r="4" spans="1:5" x14ac:dyDescent="0.25">
      <c r="A4" s="1">
        <v>2</v>
      </c>
      <c r="B4" s="1" t="s">
        <v>6</v>
      </c>
      <c r="C4" s="1" t="s">
        <v>7</v>
      </c>
      <c r="D4" s="1">
        <v>35</v>
      </c>
      <c r="E4" s="3">
        <f>9.9*8*2.6*7.85</f>
        <v>1616.472</v>
      </c>
    </row>
    <row r="5" spans="1:5" x14ac:dyDescent="0.25">
      <c r="A5" s="1">
        <v>3</v>
      </c>
      <c r="B5" s="1" t="s">
        <v>8</v>
      </c>
      <c r="C5" s="1" t="s">
        <v>9</v>
      </c>
      <c r="D5" s="1">
        <v>35</v>
      </c>
      <c r="E5" s="3">
        <f>19*7.3*2.2*7.85</f>
        <v>2395.3489999999997</v>
      </c>
    </row>
    <row r="6" spans="1:5" x14ac:dyDescent="0.25">
      <c r="A6" s="1">
        <v>4</v>
      </c>
      <c r="B6" s="1" t="s">
        <v>10</v>
      </c>
      <c r="C6" s="1" t="s">
        <v>11</v>
      </c>
      <c r="D6" s="1">
        <v>35</v>
      </c>
      <c r="E6" s="3">
        <f>22*8.2*2.3*7.85</f>
        <v>3257.1219999999989</v>
      </c>
    </row>
    <row r="7" spans="1:5" x14ac:dyDescent="0.25">
      <c r="A7" s="1">
        <v>5</v>
      </c>
      <c r="B7" s="1" t="s">
        <v>12</v>
      </c>
      <c r="C7" s="1" t="s">
        <v>13</v>
      </c>
      <c r="D7" s="1">
        <v>35</v>
      </c>
      <c r="E7" s="3">
        <f>6.4*5.8*5*7.85</f>
        <v>1456.9599999999998</v>
      </c>
    </row>
    <row r="8" spans="1:5" x14ac:dyDescent="0.25">
      <c r="A8" s="1">
        <v>6</v>
      </c>
      <c r="B8" s="1" t="s">
        <v>14</v>
      </c>
      <c r="C8" s="1" t="s">
        <v>15</v>
      </c>
      <c r="D8" s="1">
        <v>35</v>
      </c>
      <c r="E8" s="3">
        <f>21.5*5.7*2.1*7.85</f>
        <v>2020.23675</v>
      </c>
    </row>
    <row r="9" spans="1:5" x14ac:dyDescent="0.25">
      <c r="A9" s="1">
        <v>7</v>
      </c>
      <c r="B9" s="1" t="s">
        <v>16</v>
      </c>
      <c r="C9" s="1" t="s">
        <v>17</v>
      </c>
      <c r="D9" s="1">
        <v>35</v>
      </c>
      <c r="E9" s="3">
        <f>19.3*7.2*2.1*7.85</f>
        <v>2290.7556</v>
      </c>
    </row>
    <row r="10" spans="1:5" x14ac:dyDescent="0.25">
      <c r="A10" s="1">
        <v>8</v>
      </c>
      <c r="B10" s="1" t="s">
        <v>18</v>
      </c>
      <c r="C10" s="1" t="s">
        <v>19</v>
      </c>
      <c r="D10" s="1">
        <v>35</v>
      </c>
      <c r="E10" s="3">
        <f>19*7.3*2.1*7.85</f>
        <v>2286.4694999999997</v>
      </c>
    </row>
    <row r="11" spans="1:5" x14ac:dyDescent="0.25">
      <c r="A11" s="1">
        <v>9</v>
      </c>
      <c r="B11" s="1" t="s">
        <v>20</v>
      </c>
      <c r="C11" s="1" t="s">
        <v>21</v>
      </c>
      <c r="D11" s="1">
        <v>35</v>
      </c>
      <c r="E11" s="3">
        <f>10.8*7.7*2.7*7.85</f>
        <v>1762.5762000000002</v>
      </c>
    </row>
    <row r="12" spans="1:5" x14ac:dyDescent="0.25">
      <c r="A12" s="1">
        <v>10</v>
      </c>
      <c r="B12" s="1" t="s">
        <v>22</v>
      </c>
      <c r="C12" s="1" t="s">
        <v>23</v>
      </c>
      <c r="D12" s="1">
        <v>35</v>
      </c>
      <c r="E12" s="3">
        <f>6.6*5.8*4.9*7.85</f>
        <v>1472.4401999999998</v>
      </c>
    </row>
    <row r="13" spans="1:5" x14ac:dyDescent="0.25">
      <c r="A13" s="1">
        <v>11</v>
      </c>
      <c r="B13" s="1" t="s">
        <v>24</v>
      </c>
      <c r="C13" s="1" t="s">
        <v>25</v>
      </c>
      <c r="D13" s="1">
        <v>35</v>
      </c>
      <c r="E13" s="3">
        <f>11.3*8.4*2.6*7.85</f>
        <v>1937.3172000000004</v>
      </c>
    </row>
    <row r="14" spans="1:5" x14ac:dyDescent="0.25">
      <c r="A14" s="1">
        <v>12</v>
      </c>
      <c r="B14" s="1" t="s">
        <v>26</v>
      </c>
      <c r="C14" s="1" t="s">
        <v>27</v>
      </c>
      <c r="D14" s="1">
        <v>35</v>
      </c>
      <c r="E14" s="3">
        <f>21*8.3*2.4*7.85</f>
        <v>3283.8119999999999</v>
      </c>
    </row>
    <row r="15" spans="1:5" x14ac:dyDescent="0.25">
      <c r="A15" s="1">
        <v>13</v>
      </c>
      <c r="B15" s="1" t="s">
        <v>28</v>
      </c>
      <c r="C15" s="1" t="s">
        <v>29</v>
      </c>
      <c r="D15" s="1">
        <v>35</v>
      </c>
      <c r="E15" s="3">
        <f>6.2*5.8*4.6*7.85</f>
        <v>1298.5155999999999</v>
      </c>
    </row>
    <row r="16" spans="1:5" x14ac:dyDescent="0.25">
      <c r="A16" s="1">
        <v>14</v>
      </c>
      <c r="B16" s="1" t="s">
        <v>30</v>
      </c>
      <c r="C16" s="1" t="s">
        <v>31</v>
      </c>
      <c r="D16" s="1">
        <v>35</v>
      </c>
      <c r="E16" s="3">
        <f>6.3*5.8*4.8*7.85</f>
        <v>1376.8271999999999</v>
      </c>
    </row>
    <row r="17" spans="1:5" x14ac:dyDescent="0.25">
      <c r="A17" s="1">
        <v>15</v>
      </c>
      <c r="B17" s="1" t="s">
        <v>32</v>
      </c>
      <c r="C17" s="1" t="s">
        <v>33</v>
      </c>
      <c r="D17" s="1">
        <v>35</v>
      </c>
      <c r="E17" s="3">
        <f>6.6*5.8*4.7*7.85</f>
        <v>1412.3405999999998</v>
      </c>
    </row>
    <row r="18" spans="1:5" x14ac:dyDescent="0.25">
      <c r="A18" s="1">
        <v>16</v>
      </c>
      <c r="B18" s="1" t="s">
        <v>34</v>
      </c>
      <c r="C18" s="1" t="s">
        <v>35</v>
      </c>
      <c r="D18" s="1">
        <v>35</v>
      </c>
      <c r="E18" s="3">
        <f>21*8.1*2.2*7.85</f>
        <v>2937.627</v>
      </c>
    </row>
    <row r="19" spans="1:5" x14ac:dyDescent="0.25">
      <c r="A19" s="1">
        <v>17</v>
      </c>
      <c r="B19" s="1" t="s">
        <v>36</v>
      </c>
      <c r="C19" s="1" t="s">
        <v>37</v>
      </c>
      <c r="D19" s="1">
        <v>35</v>
      </c>
      <c r="E19" s="3">
        <f>1.8*21*7.85</f>
        <v>296.73</v>
      </c>
    </row>
    <row r="20" spans="1:5" x14ac:dyDescent="0.25">
      <c r="A20" s="1">
        <v>18</v>
      </c>
      <c r="B20" s="1" t="s">
        <v>38</v>
      </c>
      <c r="C20" s="1" t="s">
        <v>39</v>
      </c>
      <c r="D20" s="1">
        <v>35.450000000000003</v>
      </c>
      <c r="E20" s="3">
        <f>21.6*5.9*2.3*7.85</f>
        <v>2300.9292</v>
      </c>
    </row>
    <row r="21" spans="1:5" x14ac:dyDescent="0.25">
      <c r="A21" s="1">
        <v>19</v>
      </c>
      <c r="B21" s="1" t="s">
        <v>40</v>
      </c>
      <c r="C21" s="1" t="s">
        <v>41</v>
      </c>
      <c r="D21" s="1">
        <v>40</v>
      </c>
      <c r="E21" s="4">
        <f>10.9*7.6*2.5*7.85</f>
        <v>1625.7350000000001</v>
      </c>
    </row>
    <row r="22" spans="1:5" x14ac:dyDescent="0.25">
      <c r="A22" s="1">
        <v>20</v>
      </c>
      <c r="B22" s="1" t="s">
        <v>42</v>
      </c>
      <c r="C22" s="1" t="s">
        <v>43</v>
      </c>
      <c r="D22" s="1">
        <v>45</v>
      </c>
      <c r="E22" s="3">
        <f>8.3*6.4*4.5*7.85</f>
        <v>1876.4640000000002</v>
      </c>
    </row>
    <row r="23" spans="1:5" x14ac:dyDescent="0.25">
      <c r="A23" s="1">
        <v>21</v>
      </c>
      <c r="B23" s="1" t="s">
        <v>44</v>
      </c>
      <c r="C23" s="1" t="s">
        <v>45</v>
      </c>
      <c r="D23" s="1">
        <v>45</v>
      </c>
      <c r="E23" s="3">
        <f>6.7*5.8*4.6*7.85</f>
        <v>1403.2345999999998</v>
      </c>
    </row>
    <row r="24" spans="1:5" x14ac:dyDescent="0.25">
      <c r="A24" s="1">
        <v>22</v>
      </c>
      <c r="B24" s="1" t="s">
        <v>46</v>
      </c>
      <c r="C24" s="1" t="s">
        <v>45</v>
      </c>
      <c r="D24" s="1">
        <v>45</v>
      </c>
      <c r="E24" s="3">
        <f>6.7*5.8*4.6*7.85</f>
        <v>1403.2345999999998</v>
      </c>
    </row>
    <row r="25" spans="1:5" x14ac:dyDescent="0.25">
      <c r="A25" s="1">
        <v>23</v>
      </c>
      <c r="B25" s="1" t="s">
        <v>47</v>
      </c>
      <c r="C25" s="1" t="s">
        <v>45</v>
      </c>
      <c r="D25" s="1">
        <v>45</v>
      </c>
      <c r="E25" s="3">
        <f>6.7*5.8*4.6*7.85</f>
        <v>1403.2345999999998</v>
      </c>
    </row>
    <row r="26" spans="1:5" x14ac:dyDescent="0.25">
      <c r="A26" s="1">
        <v>24</v>
      </c>
      <c r="B26" s="1" t="s">
        <v>48</v>
      </c>
      <c r="C26" s="1" t="s">
        <v>49</v>
      </c>
      <c r="D26" s="1">
        <v>45</v>
      </c>
      <c r="E26" s="3">
        <f>6.7*5.8*4.9*7.85</f>
        <v>1494.7499</v>
      </c>
    </row>
    <row r="27" spans="1:5" x14ac:dyDescent="0.25">
      <c r="A27" s="1">
        <v>25</v>
      </c>
      <c r="B27" s="1" t="s">
        <v>50</v>
      </c>
      <c r="C27" s="1" t="s">
        <v>51</v>
      </c>
      <c r="D27" s="1">
        <v>45</v>
      </c>
      <c r="E27" s="3">
        <f>6.5*5.8*4.8*7.85</f>
        <v>1420.5359999999998</v>
      </c>
    </row>
    <row r="28" spans="1:5" x14ac:dyDescent="0.25">
      <c r="A28" s="1">
        <v>26</v>
      </c>
      <c r="B28" s="1" t="s">
        <v>52</v>
      </c>
      <c r="C28" s="1" t="s">
        <v>53</v>
      </c>
      <c r="D28" s="1">
        <v>45</v>
      </c>
      <c r="E28" s="3">
        <f>9.6*8*2.7*7.85</f>
        <v>1627.7760000000001</v>
      </c>
    </row>
    <row r="29" spans="1:5" x14ac:dyDescent="0.25">
      <c r="A29" s="1">
        <v>27</v>
      </c>
      <c r="B29" s="1" t="s">
        <v>54</v>
      </c>
      <c r="C29" s="1" t="s">
        <v>55</v>
      </c>
      <c r="D29" s="1">
        <v>45</v>
      </c>
      <c r="E29" s="3">
        <f>10.4*7.8*2.6*7.85</f>
        <v>1655.6592000000001</v>
      </c>
    </row>
    <row r="30" spans="1:5" x14ac:dyDescent="0.25">
      <c r="A30" s="1">
        <v>28</v>
      </c>
      <c r="B30" s="1" t="s">
        <v>56</v>
      </c>
      <c r="C30" s="1" t="s">
        <v>57</v>
      </c>
      <c r="D30" s="1">
        <v>45</v>
      </c>
      <c r="E30" s="3">
        <f>10.3*7.8*3*7.85</f>
        <v>1892.0070000000001</v>
      </c>
    </row>
    <row r="31" spans="1:5" x14ac:dyDescent="0.25">
      <c r="A31" s="1">
        <v>29</v>
      </c>
      <c r="B31" s="1" t="s">
        <v>58</v>
      </c>
      <c r="C31" s="1" t="s">
        <v>59</v>
      </c>
      <c r="D31" s="1">
        <v>45</v>
      </c>
      <c r="E31" s="3">
        <f>9.6*7.8*2.8*7.85</f>
        <v>1645.8623999999998</v>
      </c>
    </row>
    <row r="32" spans="1:5" x14ac:dyDescent="0.25">
      <c r="A32" s="1">
        <v>30</v>
      </c>
      <c r="B32" s="1" t="s">
        <v>60</v>
      </c>
      <c r="C32" s="1" t="s">
        <v>61</v>
      </c>
      <c r="D32" s="1">
        <v>45</v>
      </c>
      <c r="E32" s="3">
        <f>10.5*7.8*2.7*7.85</f>
        <v>1735.8705</v>
      </c>
    </row>
    <row r="33" spans="1:5" x14ac:dyDescent="0.25">
      <c r="A33" s="1">
        <v>31</v>
      </c>
      <c r="B33" s="1" t="s">
        <v>62</v>
      </c>
      <c r="C33" s="1" t="s">
        <v>63</v>
      </c>
      <c r="D33" s="1">
        <v>45</v>
      </c>
      <c r="E33" s="3">
        <f>10.3*7.7*2.6*7.85</f>
        <v>1618.7171000000001</v>
      </c>
    </row>
    <row r="34" spans="1:5" x14ac:dyDescent="0.25">
      <c r="A34" s="1">
        <v>32</v>
      </c>
      <c r="B34" s="1" t="s">
        <v>64</v>
      </c>
      <c r="C34" s="1" t="s">
        <v>65</v>
      </c>
      <c r="D34" s="1">
        <v>45</v>
      </c>
      <c r="E34" s="3">
        <f>11.7*8*3*7.85</f>
        <v>2204.2799999999997</v>
      </c>
    </row>
    <row r="35" spans="1:5" x14ac:dyDescent="0.25">
      <c r="A35" s="1">
        <v>33</v>
      </c>
      <c r="B35" s="1" t="s">
        <v>66</v>
      </c>
      <c r="C35" s="1" t="s">
        <v>67</v>
      </c>
      <c r="D35" s="1">
        <v>45</v>
      </c>
      <c r="E35" s="3">
        <f>11.2*8.4*3.3*7.85</f>
        <v>2437.1423999999997</v>
      </c>
    </row>
    <row r="36" spans="1:5" x14ac:dyDescent="0.25">
      <c r="A36" s="1">
        <v>34</v>
      </c>
      <c r="B36" s="1" t="s">
        <v>68</v>
      </c>
      <c r="C36" s="1" t="s">
        <v>69</v>
      </c>
      <c r="D36" s="1">
        <v>45</v>
      </c>
      <c r="E36" s="3">
        <f>4.15*4.1*3.1*7.85</f>
        <v>414.060025</v>
      </c>
    </row>
    <row r="37" spans="1:5" x14ac:dyDescent="0.25">
      <c r="A37" s="1">
        <v>35</v>
      </c>
      <c r="B37" s="1" t="s">
        <v>70</v>
      </c>
      <c r="C37" s="1" t="s">
        <v>71</v>
      </c>
      <c r="D37" s="1">
        <v>45</v>
      </c>
      <c r="E37" s="3">
        <f>4.2*3.1*3.1*7.85</f>
        <v>316.8417</v>
      </c>
    </row>
    <row r="38" spans="1:5" x14ac:dyDescent="0.25">
      <c r="A38" s="1">
        <v>36</v>
      </c>
      <c r="B38" s="1" t="s">
        <v>72</v>
      </c>
      <c r="C38" s="1" t="s">
        <v>73</v>
      </c>
      <c r="D38" s="1">
        <v>45</v>
      </c>
      <c r="E38" s="3">
        <f>4.2*4.1*3*7.85</f>
        <v>405.53099999999995</v>
      </c>
    </row>
    <row r="39" spans="1:5" x14ac:dyDescent="0.25">
      <c r="A39" s="1">
        <v>37</v>
      </c>
      <c r="B39" s="1" t="s">
        <v>74</v>
      </c>
      <c r="C39" s="1" t="s">
        <v>75</v>
      </c>
      <c r="D39" s="1">
        <v>45</v>
      </c>
      <c r="E39" s="3">
        <f>10.4*8*2.6*7.85</f>
        <v>1698.1120000000001</v>
      </c>
    </row>
    <row r="40" spans="1:5" x14ac:dyDescent="0.25">
      <c r="A40" s="1">
        <v>38</v>
      </c>
      <c r="B40" s="1" t="s">
        <v>76</v>
      </c>
      <c r="C40" s="1" t="s">
        <v>77</v>
      </c>
      <c r="D40" s="1">
        <v>45</v>
      </c>
      <c r="E40" s="3">
        <f>10.2*7.8*2.5*7.85</f>
        <v>1561.3649999999998</v>
      </c>
    </row>
    <row r="41" spans="1:5" x14ac:dyDescent="0.25">
      <c r="A41" s="1">
        <v>39</v>
      </c>
      <c r="B41" s="1" t="s">
        <v>78</v>
      </c>
      <c r="C41" s="1" t="s">
        <v>79</v>
      </c>
      <c r="D41" s="1">
        <v>45</v>
      </c>
      <c r="E41" s="3">
        <f>9.9*7.7*2.7*7.85</f>
        <v>1615.6948500000001</v>
      </c>
    </row>
    <row r="42" spans="1:5" x14ac:dyDescent="0.25">
      <c r="A42" s="1">
        <v>40</v>
      </c>
      <c r="B42" s="1" t="s">
        <v>80</v>
      </c>
      <c r="C42" s="1" t="s">
        <v>81</v>
      </c>
      <c r="D42" s="1">
        <v>45</v>
      </c>
      <c r="E42" s="3">
        <f>6.6*5.9*4.9*7.85</f>
        <v>1497.8271</v>
      </c>
    </row>
    <row r="43" spans="1:5" x14ac:dyDescent="0.25">
      <c r="A43" s="1">
        <v>41</v>
      </c>
      <c r="B43" s="1" t="s">
        <v>82</v>
      </c>
      <c r="C43" s="1" t="s">
        <v>83</v>
      </c>
      <c r="D43" s="1">
        <v>45</v>
      </c>
      <c r="E43" s="3">
        <f>11*8*3*7.85</f>
        <v>2072.4</v>
      </c>
    </row>
    <row r="44" spans="1:5" x14ac:dyDescent="0.25">
      <c r="A44" s="1">
        <v>42</v>
      </c>
      <c r="B44" s="1" t="s">
        <v>84</v>
      </c>
      <c r="C44" s="1" t="s">
        <v>85</v>
      </c>
      <c r="D44" s="1">
        <v>45</v>
      </c>
      <c r="E44" s="3">
        <f>11.4*8.3*3*7.85</f>
        <v>2228.3009999999999</v>
      </c>
    </row>
    <row r="45" spans="1:5" x14ac:dyDescent="0.25">
      <c r="A45" s="1">
        <v>43</v>
      </c>
      <c r="B45" s="1" t="s">
        <v>86</v>
      </c>
      <c r="C45" s="1" t="s">
        <v>87</v>
      </c>
      <c r="D45" s="1">
        <v>45</v>
      </c>
      <c r="E45" s="3">
        <f>11.4*8.6*3*7.85</f>
        <v>2308.8420000000001</v>
      </c>
    </row>
    <row r="46" spans="1:5" x14ac:dyDescent="0.25">
      <c r="A46" s="1">
        <v>44</v>
      </c>
      <c r="B46" s="1" t="s">
        <v>88</v>
      </c>
      <c r="C46" s="1" t="s">
        <v>89</v>
      </c>
      <c r="D46" s="1">
        <v>45</v>
      </c>
      <c r="E46" s="3">
        <f>10.4*8*2.7*7.85</f>
        <v>1763.424</v>
      </c>
    </row>
    <row r="47" spans="1:5" x14ac:dyDescent="0.25">
      <c r="A47" s="1">
        <v>45</v>
      </c>
      <c r="B47" s="1" t="s">
        <v>90</v>
      </c>
      <c r="C47" s="1" t="s">
        <v>91</v>
      </c>
      <c r="D47" s="1">
        <v>45</v>
      </c>
      <c r="E47" s="3">
        <f>9.7*7.8*2.6*7.85</f>
        <v>1544.2206000000001</v>
      </c>
    </row>
    <row r="48" spans="1:5" x14ac:dyDescent="0.25">
      <c r="A48" s="1">
        <v>46</v>
      </c>
      <c r="B48" s="1" t="s">
        <v>92</v>
      </c>
      <c r="C48" s="1" t="s">
        <v>93</v>
      </c>
      <c r="D48" s="1">
        <v>45</v>
      </c>
      <c r="E48" s="3">
        <f>6.5*4.6*3.5*7.85</f>
        <v>821.50249999999994</v>
      </c>
    </row>
    <row r="49" spans="1:5" x14ac:dyDescent="0.25">
      <c r="A49" s="1">
        <v>47</v>
      </c>
      <c r="B49" s="1" t="s">
        <v>94</v>
      </c>
      <c r="C49" s="1" t="s">
        <v>95</v>
      </c>
      <c r="D49" s="1">
        <v>45</v>
      </c>
      <c r="E49" s="3">
        <f>10.6*8.2*2.7*7.85</f>
        <v>1842.2693999999997</v>
      </c>
    </row>
    <row r="50" spans="1:5" x14ac:dyDescent="0.25">
      <c r="A50" s="1">
        <v>48</v>
      </c>
      <c r="B50" s="1" t="s">
        <v>96</v>
      </c>
      <c r="C50" s="1" t="s">
        <v>97</v>
      </c>
      <c r="D50" s="1">
        <v>45</v>
      </c>
      <c r="E50" s="3">
        <f>5.9*4.9*3.8*7.85</f>
        <v>862.38530000000003</v>
      </c>
    </row>
    <row r="51" spans="1:5" x14ac:dyDescent="0.25">
      <c r="A51" s="1">
        <v>49</v>
      </c>
      <c r="B51" s="1" t="s">
        <v>98</v>
      </c>
      <c r="C51" s="1" t="s">
        <v>99</v>
      </c>
      <c r="D51" s="1">
        <v>45</v>
      </c>
      <c r="E51" s="3">
        <f>9.5*7.8*2.9*7.85</f>
        <v>1686.8864999999998</v>
      </c>
    </row>
    <row r="52" spans="1:5" x14ac:dyDescent="0.25">
      <c r="A52" s="1">
        <v>50</v>
      </c>
      <c r="B52" s="1" t="s">
        <v>100</v>
      </c>
      <c r="C52" s="1" t="s">
        <v>101</v>
      </c>
      <c r="D52" s="1">
        <v>45</v>
      </c>
      <c r="E52" s="3">
        <f>6.15*4.7*3.4*7.85</f>
        <v>771.47444999999993</v>
      </c>
    </row>
    <row r="53" spans="1:5" x14ac:dyDescent="0.25">
      <c r="A53" s="1">
        <v>51</v>
      </c>
      <c r="B53" s="1" t="s">
        <v>102</v>
      </c>
      <c r="C53" s="1" t="s">
        <v>103</v>
      </c>
      <c r="D53" s="1">
        <v>45</v>
      </c>
      <c r="E53" s="3">
        <f>6.5*4.7*3.5*7.85</f>
        <v>839.36124999999993</v>
      </c>
    </row>
    <row r="54" spans="1:5" x14ac:dyDescent="0.25">
      <c r="A54" s="1">
        <v>52</v>
      </c>
      <c r="B54" s="1" t="s">
        <v>104</v>
      </c>
      <c r="C54" s="1" t="s">
        <v>105</v>
      </c>
      <c r="D54" s="1">
        <v>45</v>
      </c>
      <c r="E54" s="3">
        <f>6.4*5.7*4.9*7.85</f>
        <v>1403.2032000000002</v>
      </c>
    </row>
    <row r="55" spans="1:5" x14ac:dyDescent="0.25">
      <c r="A55" s="1">
        <v>53</v>
      </c>
      <c r="B55" s="1" t="s">
        <v>106</v>
      </c>
      <c r="C55" s="1" t="s">
        <v>107</v>
      </c>
      <c r="D55" s="1">
        <v>45</v>
      </c>
      <c r="E55" s="3">
        <f>10.5*7.6*2.6*7.85</f>
        <v>1628.7179999999998</v>
      </c>
    </row>
    <row r="56" spans="1:5" x14ac:dyDescent="0.25">
      <c r="A56" s="1">
        <v>54</v>
      </c>
      <c r="B56" s="1" t="s">
        <v>108</v>
      </c>
      <c r="C56" s="1" t="s">
        <v>109</v>
      </c>
      <c r="D56" s="1">
        <v>45</v>
      </c>
      <c r="E56" s="3">
        <f>10.2*8*2.6*7.85</f>
        <v>1665.4559999999999</v>
      </c>
    </row>
    <row r="57" spans="1:5" x14ac:dyDescent="0.25">
      <c r="A57" s="1">
        <v>55</v>
      </c>
      <c r="B57" s="1" t="s">
        <v>110</v>
      </c>
      <c r="C57" s="1" t="s">
        <v>111</v>
      </c>
      <c r="D57" s="1">
        <v>45</v>
      </c>
      <c r="E57" s="3">
        <f>10.15*7.7*7.5*7.85</f>
        <v>4601.3756249999997</v>
      </c>
    </row>
    <row r="58" spans="1:5" x14ac:dyDescent="0.25">
      <c r="A58" s="1">
        <v>56</v>
      </c>
      <c r="B58" s="1" t="s">
        <v>112</v>
      </c>
      <c r="C58" s="1" t="s">
        <v>113</v>
      </c>
      <c r="D58" s="1">
        <v>45</v>
      </c>
      <c r="E58" s="3">
        <f>10*7.8*2.5*7.85</f>
        <v>1530.75</v>
      </c>
    </row>
    <row r="59" spans="1:5" x14ac:dyDescent="0.25">
      <c r="A59" s="1">
        <v>57</v>
      </c>
      <c r="B59" s="1" t="s">
        <v>114</v>
      </c>
      <c r="C59" s="1" t="s">
        <v>115</v>
      </c>
      <c r="D59" s="1">
        <v>45</v>
      </c>
      <c r="E59" s="3">
        <f>10.4*7.7*2.6*7.85</f>
        <v>1634.4327999999998</v>
      </c>
    </row>
    <row r="60" spans="1:5" x14ac:dyDescent="0.25">
      <c r="A60" s="1">
        <v>58</v>
      </c>
      <c r="B60" s="1" t="s">
        <v>116</v>
      </c>
      <c r="C60" s="1" t="s">
        <v>117</v>
      </c>
      <c r="D60" s="1">
        <v>45</v>
      </c>
      <c r="E60" s="3">
        <f>11*8.5*3*7.85</f>
        <v>2201.9249999999997</v>
      </c>
    </row>
    <row r="61" spans="1:5" x14ac:dyDescent="0.25">
      <c r="A61" s="1">
        <v>59</v>
      </c>
      <c r="B61" s="1" t="s">
        <v>118</v>
      </c>
      <c r="C61" s="1" t="s">
        <v>119</v>
      </c>
      <c r="D61" s="1">
        <v>45</v>
      </c>
      <c r="E61" s="3">
        <f>15.4*5.6*2.5*7.85</f>
        <v>1692.4599999999998</v>
      </c>
    </row>
    <row r="62" spans="1:5" x14ac:dyDescent="0.25">
      <c r="A62" s="1">
        <v>60</v>
      </c>
      <c r="B62" s="1" t="s">
        <v>120</v>
      </c>
      <c r="C62" s="1" t="s">
        <v>121</v>
      </c>
      <c r="D62" s="1">
        <v>45</v>
      </c>
      <c r="E62" s="3">
        <f>10.6*8*2.4*7.85</f>
        <v>1597.6319999999998</v>
      </c>
    </row>
    <row r="63" spans="1:5" x14ac:dyDescent="0.25">
      <c r="A63" s="1">
        <v>61</v>
      </c>
      <c r="B63" s="1" t="s">
        <v>122</v>
      </c>
      <c r="C63" s="1" t="s">
        <v>123</v>
      </c>
      <c r="D63" s="1">
        <v>45</v>
      </c>
      <c r="E63" s="3">
        <f>10.4*7.7*2.3*7.85</f>
        <v>1445.8443999999997</v>
      </c>
    </row>
    <row r="64" spans="1:5" x14ac:dyDescent="0.25">
      <c r="A64" s="1">
        <v>62</v>
      </c>
      <c r="B64" s="1" t="s">
        <v>124</v>
      </c>
      <c r="C64" s="1" t="s">
        <v>125</v>
      </c>
      <c r="D64" s="1">
        <v>45</v>
      </c>
      <c r="E64" s="3">
        <f>11.9*8.7*2.9*7.85</f>
        <v>2356.8604499999997</v>
      </c>
    </row>
    <row r="65" spans="1:5" x14ac:dyDescent="0.25">
      <c r="A65" s="1">
        <v>63</v>
      </c>
      <c r="B65" s="1" t="s">
        <v>126</v>
      </c>
      <c r="C65" s="1" t="s">
        <v>127</v>
      </c>
      <c r="D65" s="1">
        <v>45</v>
      </c>
      <c r="E65" s="3">
        <f>14.5*5.6*2.2*7.85</f>
        <v>1402.3239999999998</v>
      </c>
    </row>
    <row r="66" spans="1:5" x14ac:dyDescent="0.25">
      <c r="A66" s="1">
        <v>64</v>
      </c>
      <c r="B66" s="1" t="s">
        <v>128</v>
      </c>
      <c r="C66" s="1" t="s">
        <v>129</v>
      </c>
      <c r="D66" s="1">
        <v>45</v>
      </c>
      <c r="E66" s="3">
        <f>6.4*5.9*5*7.85</f>
        <v>1482.08</v>
      </c>
    </row>
    <row r="67" spans="1:5" x14ac:dyDescent="0.25">
      <c r="A67" s="1">
        <v>65</v>
      </c>
      <c r="B67" s="1" t="s">
        <v>130</v>
      </c>
      <c r="C67" s="1" t="s">
        <v>131</v>
      </c>
      <c r="D67" s="1">
        <v>45</v>
      </c>
      <c r="E67" s="3">
        <f>2.2*5.7*2.6*7.85</f>
        <v>255.94140000000004</v>
      </c>
    </row>
    <row r="68" spans="1:5" x14ac:dyDescent="0.25">
      <c r="A68" s="1">
        <v>66</v>
      </c>
      <c r="B68" s="1" t="s">
        <v>132</v>
      </c>
      <c r="C68" s="1" t="s">
        <v>133</v>
      </c>
      <c r="D68" s="1">
        <v>45</v>
      </c>
      <c r="E68" s="3">
        <f>21.5*5.7*2.3*7.85</f>
        <v>2212.6402499999995</v>
      </c>
    </row>
    <row r="69" spans="1:5" x14ac:dyDescent="0.25">
      <c r="A69" s="1">
        <v>67</v>
      </c>
      <c r="B69" s="1" t="s">
        <v>134</v>
      </c>
      <c r="C69" s="1" t="s">
        <v>135</v>
      </c>
      <c r="D69" s="1">
        <v>45</v>
      </c>
      <c r="E69" s="3">
        <f>6.5*5.8*4.7*7.85</f>
        <v>1390.9414999999999</v>
      </c>
    </row>
    <row r="70" spans="1:5" x14ac:dyDescent="0.25">
      <c r="A70" s="1">
        <v>68</v>
      </c>
      <c r="B70" s="1" t="s">
        <v>136</v>
      </c>
      <c r="C70" s="1" t="s">
        <v>137</v>
      </c>
      <c r="D70" s="1">
        <v>45</v>
      </c>
      <c r="E70" s="3">
        <f>21.7*6*2.5*7.85</f>
        <v>2555.1749999999997</v>
      </c>
    </row>
    <row r="71" spans="1:5" x14ac:dyDescent="0.25">
      <c r="A71" s="1">
        <v>69</v>
      </c>
      <c r="B71" s="1" t="s">
        <v>138</v>
      </c>
      <c r="C71" s="1" t="s">
        <v>139</v>
      </c>
      <c r="D71" s="1">
        <v>45</v>
      </c>
      <c r="E71" s="3">
        <f>3.3*3.3*1.7*7.85</f>
        <v>145.32704999999999</v>
      </c>
    </row>
    <row r="72" spans="1:5" x14ac:dyDescent="0.25">
      <c r="A72" s="1">
        <v>70</v>
      </c>
      <c r="B72" s="1" t="s">
        <v>140</v>
      </c>
      <c r="C72" s="1" t="s">
        <v>141</v>
      </c>
      <c r="D72" s="1">
        <v>45</v>
      </c>
      <c r="E72" s="3">
        <f>15.4*5.8*2.3*7.85</f>
        <v>1612.6725999999996</v>
      </c>
    </row>
    <row r="73" spans="1:5" x14ac:dyDescent="0.25">
      <c r="A73" s="1">
        <v>71</v>
      </c>
      <c r="B73" s="1" t="s">
        <v>142</v>
      </c>
      <c r="C73" s="1" t="s">
        <v>143</v>
      </c>
      <c r="D73" s="1">
        <v>45</v>
      </c>
      <c r="E73" s="3">
        <f>21.7*5.8*2.3*7.85</f>
        <v>2272.4022999999997</v>
      </c>
    </row>
    <row r="74" spans="1:5" x14ac:dyDescent="0.25">
      <c r="A74" s="1">
        <v>72</v>
      </c>
      <c r="B74" s="1" t="s">
        <v>144</v>
      </c>
      <c r="C74" s="1" t="s">
        <v>145</v>
      </c>
      <c r="D74" s="1">
        <v>45</v>
      </c>
      <c r="E74" s="3">
        <f>6.4*5.8*4.8*7.85</f>
        <v>1398.6815999999999</v>
      </c>
    </row>
    <row r="75" spans="1:5" x14ac:dyDescent="0.25">
      <c r="A75" s="1">
        <v>73</v>
      </c>
      <c r="B75" s="1" t="s">
        <v>146</v>
      </c>
      <c r="C75" s="1" t="s">
        <v>147</v>
      </c>
      <c r="D75" s="1">
        <v>45</v>
      </c>
      <c r="E75" s="3">
        <f>6.3*5.8*4.9*7.85</f>
        <v>1405.5111000000002</v>
      </c>
    </row>
    <row r="76" spans="1:5" x14ac:dyDescent="0.25">
      <c r="A76" s="1">
        <v>74</v>
      </c>
      <c r="B76" s="1" t="s">
        <v>148</v>
      </c>
      <c r="C76" s="1" t="s">
        <v>149</v>
      </c>
      <c r="D76" s="1">
        <v>45</v>
      </c>
      <c r="E76" s="3">
        <f>6.4*5.75*4.7*7.85</f>
        <v>1357.7360000000003</v>
      </c>
    </row>
    <row r="77" spans="1:5" x14ac:dyDescent="0.25">
      <c r="A77" s="1">
        <v>75</v>
      </c>
      <c r="B77" s="1" t="s">
        <v>150</v>
      </c>
      <c r="C77" s="1" t="s">
        <v>151</v>
      </c>
      <c r="D77" s="1">
        <v>45</v>
      </c>
      <c r="E77" s="3">
        <f>11.1*8.2*2.5*7.85</f>
        <v>1786.2674999999997</v>
      </c>
    </row>
    <row r="78" spans="1:5" x14ac:dyDescent="0.25">
      <c r="A78" s="1">
        <v>76</v>
      </c>
      <c r="B78" s="1" t="s">
        <v>152</v>
      </c>
      <c r="C78" s="1" t="s">
        <v>153</v>
      </c>
      <c r="D78" s="1">
        <v>45</v>
      </c>
      <c r="E78" s="3">
        <f>6.6*5.8*4.8*7.85</f>
        <v>1442.3903999999998</v>
      </c>
    </row>
    <row r="79" spans="1:5" x14ac:dyDescent="0.25">
      <c r="A79" s="1">
        <v>77</v>
      </c>
      <c r="B79" s="1" t="s">
        <v>154</v>
      </c>
      <c r="C79" s="1" t="s">
        <v>155</v>
      </c>
      <c r="D79" s="1">
        <v>45</v>
      </c>
      <c r="E79" s="3">
        <f>6.4*5.9*4.8*7.85</f>
        <v>1422.7968000000001</v>
      </c>
    </row>
    <row r="80" spans="1:5" x14ac:dyDescent="0.25">
      <c r="A80" s="1">
        <v>78</v>
      </c>
      <c r="B80" s="1" t="s">
        <v>156</v>
      </c>
      <c r="C80" s="1" t="s">
        <v>157</v>
      </c>
      <c r="D80" s="1">
        <v>45</v>
      </c>
      <c r="E80" s="3">
        <f>10.2*7.6*2.6*7.85</f>
        <v>1582.1831999999999</v>
      </c>
    </row>
    <row r="81" spans="1:5" x14ac:dyDescent="0.25">
      <c r="A81" s="1">
        <v>79</v>
      </c>
      <c r="B81" s="1" t="s">
        <v>158</v>
      </c>
      <c r="C81" s="1" t="s">
        <v>159</v>
      </c>
      <c r="D81" s="1">
        <v>45</v>
      </c>
      <c r="E81" s="3">
        <f>8.2*6.5*4.8*7.85</f>
        <v>2008.3439999999998</v>
      </c>
    </row>
    <row r="82" spans="1:5" x14ac:dyDescent="0.25">
      <c r="A82" s="1">
        <v>80</v>
      </c>
      <c r="B82" s="1" t="s">
        <v>160</v>
      </c>
      <c r="C82" s="1" t="s">
        <v>161</v>
      </c>
      <c r="D82" s="1">
        <v>45</v>
      </c>
      <c r="E82" s="3">
        <f>6.6*5.9*4.7*7.85</f>
        <v>1436.6913</v>
      </c>
    </row>
    <row r="83" spans="1:5" x14ac:dyDescent="0.25">
      <c r="A83" s="1">
        <v>81</v>
      </c>
      <c r="B83" s="1" t="s">
        <v>162</v>
      </c>
      <c r="C83" s="1" t="s">
        <v>163</v>
      </c>
      <c r="D83" s="1">
        <v>45</v>
      </c>
      <c r="E83" s="3">
        <f>9.7*7.8*2.5*7.85</f>
        <v>1484.8274999999996</v>
      </c>
    </row>
    <row r="84" spans="1:5" x14ac:dyDescent="0.25">
      <c r="A84" s="1">
        <v>82</v>
      </c>
      <c r="B84" s="1" t="s">
        <v>164</v>
      </c>
      <c r="C84" s="1" t="s">
        <v>165</v>
      </c>
      <c r="D84" s="1">
        <v>45</v>
      </c>
      <c r="E84" s="3">
        <f>6.6*6*4.6*7.85</f>
        <v>1429.9559999999997</v>
      </c>
    </row>
    <row r="85" spans="1:5" x14ac:dyDescent="0.25">
      <c r="A85" s="1">
        <v>83</v>
      </c>
      <c r="B85" s="1" t="s">
        <v>166</v>
      </c>
      <c r="C85" s="1" t="s">
        <v>167</v>
      </c>
      <c r="D85" s="1">
        <v>50</v>
      </c>
      <c r="E85" s="3">
        <f>11.1*8*2.5*7.85</f>
        <v>1742.6999999999998</v>
      </c>
    </row>
    <row r="86" spans="1:5" x14ac:dyDescent="0.25">
      <c r="A86" s="1">
        <v>84</v>
      </c>
      <c r="B86" s="1" t="s">
        <v>168</v>
      </c>
      <c r="C86" s="1" t="s">
        <v>169</v>
      </c>
      <c r="D86" s="1">
        <v>50</v>
      </c>
      <c r="E86" s="3">
        <f>14.8*5.7*2.2*7.85</f>
        <v>1456.8972000000003</v>
      </c>
    </row>
    <row r="87" spans="1:5" x14ac:dyDescent="0.25">
      <c r="A87" s="1">
        <v>85</v>
      </c>
      <c r="B87" s="1" t="s">
        <v>170</v>
      </c>
      <c r="C87" s="1" t="s">
        <v>171</v>
      </c>
      <c r="D87" s="1">
        <v>50</v>
      </c>
      <c r="E87" s="3">
        <f>6.5*5.6*4.9*7.85</f>
        <v>1400.126</v>
      </c>
    </row>
    <row r="88" spans="1:5" x14ac:dyDescent="0.25">
      <c r="A88" s="1">
        <v>86</v>
      </c>
      <c r="B88" s="1" t="s">
        <v>172</v>
      </c>
      <c r="C88" s="1" t="s">
        <v>173</v>
      </c>
      <c r="D88" s="1">
        <v>50</v>
      </c>
      <c r="E88" s="3">
        <f>13.9*1.9*1.7*7.85</f>
        <v>352.44144999999997</v>
      </c>
    </row>
    <row r="89" spans="1:5" x14ac:dyDescent="0.25">
      <c r="A89" s="1">
        <v>87</v>
      </c>
      <c r="B89" s="1" t="s">
        <v>174</v>
      </c>
      <c r="C89" s="1" t="s">
        <v>175</v>
      </c>
      <c r="D89" s="1">
        <v>50</v>
      </c>
      <c r="E89" s="3">
        <f>12.4*1.9*1.9*7.85</f>
        <v>351.39739999999995</v>
      </c>
    </row>
    <row r="90" spans="1:5" x14ac:dyDescent="0.25">
      <c r="A90" s="1">
        <v>88</v>
      </c>
      <c r="B90" s="1" t="s">
        <v>176</v>
      </c>
      <c r="C90" s="1" t="s">
        <v>81</v>
      </c>
      <c r="D90" s="1">
        <v>50</v>
      </c>
      <c r="E90" s="3">
        <f>6.6*5.9*4.9*7.85</f>
        <v>1497.8271</v>
      </c>
    </row>
    <row r="91" spans="1:5" ht="30" x14ac:dyDescent="0.25">
      <c r="A91" s="1">
        <v>89</v>
      </c>
      <c r="B91" s="1" t="s">
        <v>177</v>
      </c>
      <c r="C91" s="1" t="s">
        <v>178</v>
      </c>
      <c r="D91" s="1" t="s">
        <v>179</v>
      </c>
      <c r="E91" s="3">
        <f>6.6*4.7*3.5*7.85</f>
        <v>852.27449999999988</v>
      </c>
    </row>
    <row r="92" spans="1:5" x14ac:dyDescent="0.25">
      <c r="A92" s="1">
        <v>90</v>
      </c>
      <c r="B92" s="1" t="s">
        <v>180</v>
      </c>
      <c r="C92" s="1" t="s">
        <v>181</v>
      </c>
      <c r="D92" s="1" t="s">
        <v>182</v>
      </c>
      <c r="E92" s="3">
        <f>7.3*6.3*2*7.85</f>
        <v>722.04299999999989</v>
      </c>
    </row>
    <row r="93" spans="1:5" ht="30" x14ac:dyDescent="0.25">
      <c r="A93" s="1">
        <v>91</v>
      </c>
      <c r="B93" s="1" t="s">
        <v>183</v>
      </c>
      <c r="C93" s="1" t="s">
        <v>184</v>
      </c>
      <c r="D93" s="1" t="s">
        <v>185</v>
      </c>
      <c r="E93" s="3">
        <f>4.1*4.1*3*7.85</f>
        <v>395.87549999999993</v>
      </c>
    </row>
    <row r="94" spans="1:5" ht="30" x14ac:dyDescent="0.25">
      <c r="A94" s="1">
        <v>92</v>
      </c>
      <c r="B94" s="1" t="s">
        <v>186</v>
      </c>
      <c r="C94" s="1" t="s">
        <v>184</v>
      </c>
      <c r="D94" s="1" t="s">
        <v>185</v>
      </c>
      <c r="E94" s="3">
        <f>4.1*4.1*3*7.85</f>
        <v>395.87549999999993</v>
      </c>
    </row>
    <row r="95" spans="1:5" ht="30" x14ac:dyDescent="0.25">
      <c r="A95" s="1">
        <v>93</v>
      </c>
      <c r="B95" s="1" t="s">
        <v>187</v>
      </c>
      <c r="C95" s="1" t="s">
        <v>188</v>
      </c>
      <c r="D95" s="1" t="s">
        <v>185</v>
      </c>
      <c r="E95" s="4">
        <f>4*3.9*2.5*7.85</f>
        <v>306.14999999999998</v>
      </c>
    </row>
    <row r="96" spans="1:5" x14ac:dyDescent="0.25">
      <c r="A96" s="1">
        <v>94</v>
      </c>
      <c r="B96" s="1" t="s">
        <v>189</v>
      </c>
      <c r="C96" s="1" t="s">
        <v>190</v>
      </c>
      <c r="D96" s="1" t="s">
        <v>191</v>
      </c>
      <c r="E96" s="4">
        <f>10.5*8*2.5*7.85</f>
        <v>1648.5</v>
      </c>
    </row>
    <row r="97" spans="1:6" x14ac:dyDescent="0.25">
      <c r="A97" s="1">
        <v>95</v>
      </c>
      <c r="B97" s="1" t="s">
        <v>193</v>
      </c>
      <c r="C97" s="1" t="s">
        <v>194</v>
      </c>
      <c r="D97" s="1" t="s">
        <v>192</v>
      </c>
      <c r="E97" s="3">
        <f>2.7*2.6*2.5*7.85</f>
        <v>137.76750000000001</v>
      </c>
    </row>
    <row r="98" spans="1:6" x14ac:dyDescent="0.25">
      <c r="A98" s="1">
        <v>96</v>
      </c>
      <c r="B98" s="1" t="s">
        <v>195</v>
      </c>
      <c r="C98" s="1" t="s">
        <v>196</v>
      </c>
      <c r="D98" s="1" t="s">
        <v>192</v>
      </c>
      <c r="E98" s="3">
        <f>5.1*3.1*2.85*7.85</f>
        <v>353.70922499999995</v>
      </c>
    </row>
    <row r="99" spans="1:6" x14ac:dyDescent="0.25">
      <c r="A99" s="1">
        <v>97</v>
      </c>
      <c r="B99" s="1" t="s">
        <v>197</v>
      </c>
      <c r="C99" s="1" t="s">
        <v>198</v>
      </c>
      <c r="D99" s="1" t="s">
        <v>199</v>
      </c>
      <c r="E99" s="3">
        <f>4.1*4.1*2.9*7.85</f>
        <v>382.67964999999992</v>
      </c>
    </row>
    <row r="104" spans="1:6" x14ac:dyDescent="0.25">
      <c r="F104" s="6"/>
    </row>
    <row r="105" spans="1:6" x14ac:dyDescent="0.25">
      <c r="F105" s="6"/>
    </row>
    <row r="111" spans="1:6" x14ac:dyDescent="0.25">
      <c r="A111" s="7"/>
      <c r="B111" s="8"/>
      <c r="C111" s="8"/>
    </row>
    <row r="112" spans="1:6" x14ac:dyDescent="0.25">
      <c r="A112" s="7"/>
      <c r="B112" s="8"/>
      <c r="C112" s="8"/>
    </row>
    <row r="113" spans="1:3" x14ac:dyDescent="0.25">
      <c r="A113" s="7"/>
      <c r="B113" s="8"/>
      <c r="C113" s="8"/>
    </row>
    <row r="114" spans="1:3" x14ac:dyDescent="0.25">
      <c r="A114" s="7"/>
      <c r="B114" s="8"/>
      <c r="C114" s="8"/>
    </row>
    <row r="115" spans="1:3" x14ac:dyDescent="0.25">
      <c r="A115" s="7"/>
      <c r="B115" s="8"/>
      <c r="C115" s="8"/>
    </row>
    <row r="116" spans="1:3" x14ac:dyDescent="0.25">
      <c r="A116" s="8"/>
      <c r="B116" s="8"/>
      <c r="C116" s="8"/>
    </row>
  </sheetData>
  <autoFilter ref="A2:E101">
    <sortState ref="A8:F139">
      <sortCondition ref="D2:D13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поковки 2017г. для продажи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Мохно Екатерина Викторовна</dc:creator>
  <cp:lastModifiedBy>Мохно Екатерина Викторовна</cp:lastModifiedBy>
  <dcterms:created xsi:type="dcterms:W3CDTF">2017-04-21T07:15:49Z</dcterms:created>
  <dcterms:modified xsi:type="dcterms:W3CDTF">2018-02-06T10:59:30Z</dcterms:modified>
</cp:coreProperties>
</file>