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4995" activeTab="0"/>
  </bookViews>
  <sheets>
    <sheet name="Планки" sheetId="1" r:id="rId1"/>
    <sheet name="Флюгарки" sheetId="2" r:id="rId2"/>
    <sheet name="Заборы" sheetId="3" r:id="rId3"/>
    <sheet name="заглушка" sheetId="4" r:id="rId4"/>
    <sheet name="Софит" sheetId="5" r:id="rId5"/>
    <sheet name="крепеж" sheetId="6" r:id="rId6"/>
  </sheets>
  <definedNames>
    <definedName name="скидка">#REF!</definedName>
    <definedName name="табл">#REF!</definedName>
  </definedNames>
  <calcPr fullCalcOnLoad="1"/>
</workbook>
</file>

<file path=xl/sharedStrings.xml><?xml version="1.0" encoding="utf-8"?>
<sst xmlns="http://schemas.openxmlformats.org/spreadsheetml/2006/main" count="161" uniqueCount="93">
  <si>
    <t>Покрытие</t>
  </si>
  <si>
    <t>РЕ</t>
  </si>
  <si>
    <t>Толщина, мм</t>
  </si>
  <si>
    <t>1.  Отлив</t>
  </si>
  <si>
    <t>СПД Процюк В.В.</t>
  </si>
  <si>
    <t>2.  Капельник (карнизная планка, окончание свеса)</t>
  </si>
  <si>
    <t>Производитель</t>
  </si>
  <si>
    <t>Цена за ед.</t>
  </si>
  <si>
    <t>Цена за уп.</t>
  </si>
  <si>
    <t>Заклепки 4*10 Медь-бронза</t>
  </si>
  <si>
    <t>Наименование</t>
  </si>
  <si>
    <t>Заклепки 4*10 Нержавейка</t>
  </si>
  <si>
    <t>дог.</t>
  </si>
  <si>
    <t>Стоимость
работ, грн.</t>
  </si>
  <si>
    <t>Цинк</t>
  </si>
  <si>
    <t>Торцева заглушка на отлив</t>
  </si>
  <si>
    <t>Размер - 580 мм.</t>
  </si>
  <si>
    <t>Цвет: белый, коричневый, зол.дуб, вышн., металик.</t>
  </si>
  <si>
    <t>Ruukki
(Фин.)</t>
  </si>
  <si>
    <t>U.S.S. Kosice
(Слов.)</t>
  </si>
  <si>
    <t>www.gibmetal.com.ua</t>
  </si>
  <si>
    <t>РЕ, РЕМА</t>
  </si>
  <si>
    <t>РЕ (дерево)</t>
  </si>
  <si>
    <t>Покрытие Zn, грамм/кв.м</t>
  </si>
  <si>
    <t>(Кит.)</t>
  </si>
  <si>
    <t>до 420*420</t>
  </si>
  <si>
    <t>до 520*520</t>
  </si>
  <si>
    <t>Чертеж</t>
  </si>
  <si>
    <t>Цена материала,
 грн./кв.м.</t>
  </si>
  <si>
    <t>Внешний вид</t>
  </si>
  <si>
    <t>Раскрой 
изделия, мм</t>
  </si>
  <si>
    <t>до 250*250</t>
  </si>
  <si>
    <t>Свыше 520</t>
  </si>
  <si>
    <t>1.  Колпак</t>
  </si>
  <si>
    <t>2.  Колпак с выносом</t>
  </si>
  <si>
    <t>3.  Копак со шпилем</t>
  </si>
  <si>
    <t>4. Копак под фонарь</t>
  </si>
  <si>
    <t>Стоимость изделия, 
грн./шт.</t>
  </si>
  <si>
    <r>
      <t xml:space="preserve">Цена нестандартых изделий длиной до </t>
    </r>
    <r>
      <rPr>
        <b/>
        <sz val="10"/>
        <rFont val="Times New Roman"/>
        <family val="1"/>
      </rPr>
      <t>3700 мм,</t>
    </r>
    <r>
      <rPr>
        <sz val="10"/>
        <rFont val="Times New Roman"/>
        <family val="1"/>
      </rPr>
      <t xml:space="preserve"> грн/кв.м</t>
    </r>
  </si>
  <si>
    <t>Модуль
(Укр.)</t>
  </si>
  <si>
    <t>до 10 уп.</t>
  </si>
  <si>
    <t>от 10 уп.</t>
  </si>
  <si>
    <t>т.: 383 32 79; моб. тел.: 097 234 44 63, 094 928 02 79</t>
  </si>
  <si>
    <t>03680, г. Киев, ул. Пироговский путь, 34</t>
  </si>
  <si>
    <t>03680, г. Киев,  ул. Пироговский путь, 34</t>
  </si>
  <si>
    <t>дог</t>
  </si>
  <si>
    <t>-</t>
  </si>
  <si>
    <t>до 1 уп.</t>
  </si>
  <si>
    <t>РЕ, PEMA</t>
  </si>
  <si>
    <t>3.  Фронтонная (фронтонная, торцевая) планка для мягкой кровли</t>
  </si>
  <si>
    <t>4.  Фронтонная (фронтонная, торцевая) планка для метал. кровли</t>
  </si>
  <si>
    <t>5.  Лобовая (поджелобная) планка</t>
  </si>
  <si>
    <t>6.  Прижимнаа планка</t>
  </si>
  <si>
    <t>7.  Планка примыкания</t>
  </si>
  <si>
    <t>8.  Планка примыкания</t>
  </si>
  <si>
    <t>9.  Конек обычный</t>
  </si>
  <si>
    <t>10.  Конек плоский</t>
  </si>
  <si>
    <t>11.  Конек треугольный</t>
  </si>
  <si>
    <t>12.  Ендова внутр.</t>
  </si>
  <si>
    <t>13.  Ендова декор.</t>
  </si>
  <si>
    <t>14.  Снегозадержатель (снегоупор, снегобарьер)</t>
  </si>
  <si>
    <t>15.  П-профиль на профнастил</t>
  </si>
  <si>
    <t>16.  Парапетная планка</t>
  </si>
  <si>
    <t>17.  Парапетная планка</t>
  </si>
  <si>
    <t>Материал</t>
  </si>
  <si>
    <t>Сталь</t>
  </si>
  <si>
    <t>Нержавейка</t>
  </si>
  <si>
    <t>Алюминий</t>
  </si>
  <si>
    <t>Медь</t>
  </si>
  <si>
    <t>Оплата приват24 +1%</t>
  </si>
  <si>
    <t>Оплата безнал. ФОП +7%</t>
  </si>
  <si>
    <t>Оплата безнал. с НДС +13%</t>
  </si>
  <si>
    <t xml:space="preserve">от 20 уп. </t>
  </si>
  <si>
    <t>Sutor
(Кит.)</t>
  </si>
  <si>
    <t>1.  Софит металлический</t>
  </si>
  <si>
    <t>2.  J-профиль (старт)</t>
  </si>
  <si>
    <t>Стоимость грн./кв.м</t>
  </si>
  <si>
    <t>Стоимость грн./м.п.</t>
  </si>
  <si>
    <t>e-mail: gibmetal@ukr.net</t>
  </si>
  <si>
    <t>ArcelorMittal
(Пол.)</t>
  </si>
  <si>
    <t>ArcelorMittal
(Герм., Белг.)</t>
  </si>
  <si>
    <t>Заклепки 4*8 RAL</t>
  </si>
  <si>
    <t>Саморез кровельный Gunnebo 4,8*19 GT 3 Z14. Покрытие: Zn, RAL (1015, 3005, 3009, 3011, 5005, 6005, 6020, 7024, 8004, 8017, 8019, 9003, 9005, 9006)</t>
  </si>
  <si>
    <t>Саморез кровельный Gunnebo 4,8*35 GT F2 Z14.Покрытие: Zn, RAL (1015, 3005, 3009, 3011, 5005, 6005, 6020, 7024, 8004, 8017, 8019, 9003, 9005, 9006)</t>
  </si>
  <si>
    <t>3.  Н-профиль</t>
  </si>
  <si>
    <t>1.  Флюгарка вальмовая</t>
  </si>
  <si>
    <t>2.  Флюгарка плоская с жалюзями</t>
  </si>
  <si>
    <t>3.  Флюгарка с коваными элементами</t>
  </si>
  <si>
    <t>Med Povrly
(Чех.)</t>
  </si>
  <si>
    <t>Стоимость, грн./м.п.</t>
  </si>
  <si>
    <t>200 грн. (500шт.)</t>
  </si>
  <si>
    <t>150 грн. (250шт.)</t>
  </si>
  <si>
    <t>145 грн. (250шт.)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</si>
</sst>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0"/>
    <numFmt numFmtId="183" formatCode="0.0000"/>
    <numFmt numFmtId="184" formatCode="0.000000"/>
    <numFmt numFmtId="185" formatCode="0.00000000"/>
    <numFmt numFmtId="186" formatCode="0.0000000"/>
    <numFmt numFmtId="187" formatCode="[$-422]d\ mmmm\ yyyy&quot; р.&quot;"/>
    <numFmt numFmtId="188" formatCode="dd\.mm\.yy;@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\ &quot;грн.&quot;;[Red]\-#,##0.0\ &quot;грн.&quot;"/>
    <numFmt numFmtId="194" formatCode="#,##0\ [$€-1];[Red]\-#,##0\ [$€-1]"/>
    <numFmt numFmtId="195" formatCode="_-[$€-2]\ * #,##0_-;\-[$€-2]\ * #,##0_-;_-[$€-2]\ * &quot;-&quot;_-;_-@_-"/>
    <numFmt numFmtId="196" formatCode="#,##0\ [$€-1];\-#,##0\ [$€-1]"/>
  </numFmts>
  <fonts count="1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vertical="center"/>
    </xf>
    <xf numFmtId="180" fontId="8" fillId="0" borderId="1" xfId="0" applyNumberFormat="1" applyFont="1" applyBorder="1" applyAlignment="1">
      <alignment vertical="center"/>
    </xf>
    <xf numFmtId="180" fontId="8" fillId="0" borderId="1" xfId="0" applyNumberFormat="1" applyFont="1" applyFill="1" applyBorder="1" applyAlignment="1">
      <alignment horizontal="right" vertical="center"/>
    </xf>
    <xf numFmtId="1" fontId="8" fillId="0" borderId="1" xfId="0" applyNumberFormat="1" applyFont="1" applyFill="1" applyBorder="1" applyAlignment="1">
      <alignment horizontal="right" vertical="center"/>
    </xf>
    <xf numFmtId="180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8" fillId="0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/>
    </xf>
    <xf numFmtId="1" fontId="7" fillId="0" borderId="5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1" fontId="7" fillId="0" borderId="1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1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0" borderId="0" xfId="15" applyBorder="1" applyAlignment="1">
      <alignment horizontal="center" vertical="justify"/>
    </xf>
    <xf numFmtId="1" fontId="4" fillId="0" borderId="0" xfId="0" applyNumberFormat="1" applyFont="1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5" fillId="0" borderId="1" xfId="0" applyFont="1" applyBorder="1" applyAlignment="1">
      <alignment horizontal="center" vertical="justify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167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93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13" fillId="0" borderId="0" xfId="15" applyFont="1" applyAlignment="1">
      <alignment/>
    </xf>
    <xf numFmtId="0" fontId="4" fillId="0" borderId="9" xfId="0" applyFont="1" applyBorder="1" applyAlignment="1">
      <alignment/>
    </xf>
    <xf numFmtId="193" fontId="4" fillId="0" borderId="9" xfId="0" applyNumberFormat="1" applyFont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167" fontId="4" fillId="0" borderId="4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1" fontId="9" fillId="0" borderId="12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9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96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167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193" fontId="4" fillId="0" borderId="14" xfId="0" applyNumberFormat="1" applyFont="1" applyBorder="1" applyAlignment="1">
      <alignment horizontal="right"/>
    </xf>
    <xf numFmtId="165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wrapText="1"/>
    </xf>
    <xf numFmtId="0" fontId="7" fillId="0" borderId="8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15" applyBorder="1" applyAlignment="1">
      <alignment horizontal="center" vertical="center"/>
    </xf>
    <xf numFmtId="0" fontId="2" fillId="0" borderId="18" xfId="15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13" fillId="0" borderId="0" xfId="15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7" fillId="0" borderId="5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5" fillId="0" borderId="5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8.jpeg" /><Relationship Id="rId2" Type="http://schemas.openxmlformats.org/officeDocument/2006/relationships/image" Target="../media/image45.jpeg" /><Relationship Id="rId3" Type="http://schemas.openxmlformats.org/officeDocument/2006/relationships/image" Target="../media/image49.jpeg" /><Relationship Id="rId4" Type="http://schemas.openxmlformats.org/officeDocument/2006/relationships/image" Target="../media/image50.jpeg" /><Relationship Id="rId5" Type="http://schemas.openxmlformats.org/officeDocument/2006/relationships/image" Target="../media/image51.jpeg" /><Relationship Id="rId6" Type="http://schemas.openxmlformats.org/officeDocument/2006/relationships/image" Target="../media/image52.jpeg" /><Relationship Id="rId7" Type="http://schemas.openxmlformats.org/officeDocument/2006/relationships/image" Target="../media/image54.jpeg" /><Relationship Id="rId8" Type="http://schemas.openxmlformats.org/officeDocument/2006/relationships/image" Target="../media/image38.jpeg" /><Relationship Id="rId9" Type="http://schemas.openxmlformats.org/officeDocument/2006/relationships/image" Target="../media/image5.jpeg" /><Relationship Id="rId10" Type="http://schemas.openxmlformats.org/officeDocument/2006/relationships/image" Target="../media/image23.jpeg" /><Relationship Id="rId11" Type="http://schemas.openxmlformats.org/officeDocument/2006/relationships/image" Target="../media/image4.jpeg" /><Relationship Id="rId12" Type="http://schemas.openxmlformats.org/officeDocument/2006/relationships/image" Target="../media/image35.jpeg" /><Relationship Id="rId13" Type="http://schemas.openxmlformats.org/officeDocument/2006/relationships/image" Target="../media/image7.jpeg" /><Relationship Id="rId14" Type="http://schemas.openxmlformats.org/officeDocument/2006/relationships/image" Target="../media/image40.jpeg" /><Relationship Id="rId15" Type="http://schemas.openxmlformats.org/officeDocument/2006/relationships/image" Target="../media/image9.jpeg" /><Relationship Id="rId16" Type="http://schemas.openxmlformats.org/officeDocument/2006/relationships/image" Target="../media/image12.jpeg" /><Relationship Id="rId17" Type="http://schemas.openxmlformats.org/officeDocument/2006/relationships/image" Target="../media/image11.jpeg" /><Relationship Id="rId18" Type="http://schemas.openxmlformats.org/officeDocument/2006/relationships/image" Target="../media/image13.jpeg" /><Relationship Id="rId19" Type="http://schemas.openxmlformats.org/officeDocument/2006/relationships/image" Target="../media/image1.jpeg" /><Relationship Id="rId20" Type="http://schemas.openxmlformats.org/officeDocument/2006/relationships/image" Target="../media/image14.jpeg" /><Relationship Id="rId21" Type="http://schemas.openxmlformats.org/officeDocument/2006/relationships/image" Target="../media/image18.jpeg" /><Relationship Id="rId22" Type="http://schemas.openxmlformats.org/officeDocument/2006/relationships/image" Target="../media/image2.jpeg" /><Relationship Id="rId23" Type="http://schemas.openxmlformats.org/officeDocument/2006/relationships/image" Target="../media/image19.jpeg" /><Relationship Id="rId24" Type="http://schemas.openxmlformats.org/officeDocument/2006/relationships/image" Target="../media/image32.jpeg" /><Relationship Id="rId25" Type="http://schemas.openxmlformats.org/officeDocument/2006/relationships/image" Target="../media/image3.jpeg" /><Relationship Id="rId26" Type="http://schemas.openxmlformats.org/officeDocument/2006/relationships/image" Target="../media/image21.jpeg" /><Relationship Id="rId27" Type="http://schemas.openxmlformats.org/officeDocument/2006/relationships/image" Target="../media/image6.jpeg" /><Relationship Id="rId28" Type="http://schemas.openxmlformats.org/officeDocument/2006/relationships/image" Target="../media/image25.jpeg" /><Relationship Id="rId29" Type="http://schemas.openxmlformats.org/officeDocument/2006/relationships/image" Target="../media/image16.jpeg" /><Relationship Id="rId30" Type="http://schemas.openxmlformats.org/officeDocument/2006/relationships/image" Target="../media/image20.jpeg" /><Relationship Id="rId31" Type="http://schemas.openxmlformats.org/officeDocument/2006/relationships/image" Target="../media/image34.jpeg" /><Relationship Id="rId32" Type="http://schemas.openxmlformats.org/officeDocument/2006/relationships/image" Target="../media/image33.jpeg" /><Relationship Id="rId33" Type="http://schemas.openxmlformats.org/officeDocument/2006/relationships/image" Target="../media/image36.jpeg" /><Relationship Id="rId34" Type="http://schemas.openxmlformats.org/officeDocument/2006/relationships/image" Target="../media/image1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1.jpeg" /><Relationship Id="rId2" Type="http://schemas.openxmlformats.org/officeDocument/2006/relationships/image" Target="../media/image37.jpeg" /><Relationship Id="rId3" Type="http://schemas.openxmlformats.org/officeDocument/2006/relationships/image" Target="../media/image4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22.jpeg" /><Relationship Id="rId3" Type="http://schemas.openxmlformats.org/officeDocument/2006/relationships/image" Target="../media/image24.jpeg" /><Relationship Id="rId4" Type="http://schemas.openxmlformats.org/officeDocument/2006/relationships/image" Target="../media/image2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5.jpeg" /><Relationship Id="rId2" Type="http://schemas.openxmlformats.org/officeDocument/2006/relationships/image" Target="../media/image57.jpeg" /><Relationship Id="rId3" Type="http://schemas.openxmlformats.org/officeDocument/2006/relationships/image" Target="../media/image58.jpeg" /><Relationship Id="rId4" Type="http://schemas.openxmlformats.org/officeDocument/2006/relationships/image" Target="../media/image53.jpeg" /><Relationship Id="rId5" Type="http://schemas.openxmlformats.org/officeDocument/2006/relationships/image" Target="../media/image5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28.jpeg" /><Relationship Id="rId3" Type="http://schemas.openxmlformats.org/officeDocument/2006/relationships/image" Target="../media/image29.jpeg" /><Relationship Id="rId4" Type="http://schemas.openxmlformats.org/officeDocument/2006/relationships/image" Target="../media/image39.jpeg" /><Relationship Id="rId5" Type="http://schemas.openxmlformats.org/officeDocument/2006/relationships/image" Target="../media/image31.jpeg" /><Relationship Id="rId6" Type="http://schemas.openxmlformats.org/officeDocument/2006/relationships/image" Target="../media/image2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6.jpeg" /><Relationship Id="rId2" Type="http://schemas.openxmlformats.org/officeDocument/2006/relationships/image" Target="../media/image47.jpeg" /><Relationship Id="rId3" Type="http://schemas.openxmlformats.org/officeDocument/2006/relationships/image" Target="../media/image30.jpeg" /><Relationship Id="rId4" Type="http://schemas.openxmlformats.org/officeDocument/2006/relationships/image" Target="../media/image10.jpeg" /><Relationship Id="rId5" Type="http://schemas.openxmlformats.org/officeDocument/2006/relationships/image" Target="../media/image44.jpeg" /><Relationship Id="rId6" Type="http://schemas.openxmlformats.org/officeDocument/2006/relationships/image" Target="../media/image4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8</xdr:row>
      <xdr:rowOff>38100</xdr:rowOff>
    </xdr:from>
    <xdr:to>
      <xdr:col>0</xdr:col>
      <xdr:colOff>2038350</xdr:colOff>
      <xdr:row>16</xdr:row>
      <xdr:rowOff>85725</xdr:rowOff>
    </xdr:to>
    <xdr:pic>
      <xdr:nvPicPr>
        <xdr:cNvPr id="1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362200"/>
          <a:ext cx="20288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</xdr:row>
      <xdr:rowOff>38100</xdr:rowOff>
    </xdr:from>
    <xdr:to>
      <xdr:col>1</xdr:col>
      <xdr:colOff>2057400</xdr:colOff>
      <xdr:row>16</xdr:row>
      <xdr:rowOff>76200</xdr:rowOff>
    </xdr:to>
    <xdr:pic>
      <xdr:nvPicPr>
        <xdr:cNvPr id="2" name="Picture 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2362200"/>
          <a:ext cx="20288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</xdr:row>
      <xdr:rowOff>19050</xdr:rowOff>
    </xdr:from>
    <xdr:to>
      <xdr:col>0</xdr:col>
      <xdr:colOff>2057400</xdr:colOff>
      <xdr:row>25</xdr:row>
      <xdr:rowOff>0</xdr:rowOff>
    </xdr:to>
    <xdr:pic>
      <xdr:nvPicPr>
        <xdr:cNvPr id="3" name="Picture 1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3962400"/>
          <a:ext cx="2047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18</xdr:row>
      <xdr:rowOff>28575</xdr:rowOff>
    </xdr:from>
    <xdr:to>
      <xdr:col>1</xdr:col>
      <xdr:colOff>2009775</xdr:colOff>
      <xdr:row>24</xdr:row>
      <xdr:rowOff>152400</xdr:rowOff>
    </xdr:to>
    <xdr:pic>
      <xdr:nvPicPr>
        <xdr:cNvPr id="4" name="Picture 1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0" y="3971925"/>
          <a:ext cx="1981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28575</xdr:rowOff>
    </xdr:from>
    <xdr:to>
      <xdr:col>0</xdr:col>
      <xdr:colOff>2057400</xdr:colOff>
      <xdr:row>34</xdr:row>
      <xdr:rowOff>76200</xdr:rowOff>
    </xdr:to>
    <xdr:pic>
      <xdr:nvPicPr>
        <xdr:cNvPr id="5" name="Picture 1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5267325"/>
          <a:ext cx="20478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26</xdr:row>
      <xdr:rowOff>38100</xdr:rowOff>
    </xdr:from>
    <xdr:to>
      <xdr:col>1</xdr:col>
      <xdr:colOff>2066925</xdr:colOff>
      <xdr:row>34</xdr:row>
      <xdr:rowOff>95250</xdr:rowOff>
    </xdr:to>
    <xdr:pic>
      <xdr:nvPicPr>
        <xdr:cNvPr id="6" name="Picture 1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76450" y="5276850"/>
          <a:ext cx="2057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38100</xdr:rowOff>
    </xdr:from>
    <xdr:to>
      <xdr:col>0</xdr:col>
      <xdr:colOff>2038350</xdr:colOff>
      <xdr:row>44</xdr:row>
      <xdr:rowOff>85725</xdr:rowOff>
    </xdr:to>
    <xdr:pic>
      <xdr:nvPicPr>
        <xdr:cNvPr id="7" name="Picture 14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6896100"/>
          <a:ext cx="20288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36</xdr:row>
      <xdr:rowOff>19050</xdr:rowOff>
    </xdr:from>
    <xdr:to>
      <xdr:col>1</xdr:col>
      <xdr:colOff>2066925</xdr:colOff>
      <xdr:row>44</xdr:row>
      <xdr:rowOff>76200</xdr:rowOff>
    </xdr:to>
    <xdr:pic>
      <xdr:nvPicPr>
        <xdr:cNvPr id="8" name="Picture 1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76450" y="6877050"/>
          <a:ext cx="2057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46</xdr:row>
      <xdr:rowOff>47625</xdr:rowOff>
    </xdr:from>
    <xdr:to>
      <xdr:col>0</xdr:col>
      <xdr:colOff>2066925</xdr:colOff>
      <xdr:row>54</xdr:row>
      <xdr:rowOff>95250</xdr:rowOff>
    </xdr:to>
    <xdr:pic>
      <xdr:nvPicPr>
        <xdr:cNvPr id="9" name="Picture 14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" y="8524875"/>
          <a:ext cx="20383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46</xdr:row>
      <xdr:rowOff>47625</xdr:rowOff>
    </xdr:from>
    <xdr:to>
      <xdr:col>1</xdr:col>
      <xdr:colOff>2057400</xdr:colOff>
      <xdr:row>54</xdr:row>
      <xdr:rowOff>76200</xdr:rowOff>
    </xdr:to>
    <xdr:pic>
      <xdr:nvPicPr>
        <xdr:cNvPr id="10" name="Picture 14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14550" y="8524875"/>
          <a:ext cx="20097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56</xdr:row>
      <xdr:rowOff>38100</xdr:rowOff>
    </xdr:from>
    <xdr:to>
      <xdr:col>0</xdr:col>
      <xdr:colOff>2047875</xdr:colOff>
      <xdr:row>64</xdr:row>
      <xdr:rowOff>85725</xdr:rowOff>
    </xdr:to>
    <xdr:pic>
      <xdr:nvPicPr>
        <xdr:cNvPr id="11" name="Picture 15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" y="10134600"/>
          <a:ext cx="20383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56</xdr:row>
      <xdr:rowOff>38100</xdr:rowOff>
    </xdr:from>
    <xdr:to>
      <xdr:col>1</xdr:col>
      <xdr:colOff>2066925</xdr:colOff>
      <xdr:row>64</xdr:row>
      <xdr:rowOff>85725</xdr:rowOff>
    </xdr:to>
    <xdr:pic>
      <xdr:nvPicPr>
        <xdr:cNvPr id="12" name="Picture 15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0" y="10134600"/>
          <a:ext cx="20383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66</xdr:row>
      <xdr:rowOff>57150</xdr:rowOff>
    </xdr:from>
    <xdr:to>
      <xdr:col>0</xdr:col>
      <xdr:colOff>2038350</xdr:colOff>
      <xdr:row>74</xdr:row>
      <xdr:rowOff>95250</xdr:rowOff>
    </xdr:to>
    <xdr:pic>
      <xdr:nvPicPr>
        <xdr:cNvPr id="13" name="Picture 15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050" y="11772900"/>
          <a:ext cx="20193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66</xdr:row>
      <xdr:rowOff>57150</xdr:rowOff>
    </xdr:from>
    <xdr:to>
      <xdr:col>1</xdr:col>
      <xdr:colOff>2066925</xdr:colOff>
      <xdr:row>74</xdr:row>
      <xdr:rowOff>114300</xdr:rowOff>
    </xdr:to>
    <xdr:pic>
      <xdr:nvPicPr>
        <xdr:cNvPr id="14" name="Picture 15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76450" y="11772900"/>
          <a:ext cx="2057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76</xdr:row>
      <xdr:rowOff>38100</xdr:rowOff>
    </xdr:from>
    <xdr:to>
      <xdr:col>0</xdr:col>
      <xdr:colOff>2057400</xdr:colOff>
      <xdr:row>84</xdr:row>
      <xdr:rowOff>95250</xdr:rowOff>
    </xdr:to>
    <xdr:pic>
      <xdr:nvPicPr>
        <xdr:cNvPr id="15" name="Picture 15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25" y="13373100"/>
          <a:ext cx="20478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76</xdr:row>
      <xdr:rowOff>38100</xdr:rowOff>
    </xdr:from>
    <xdr:to>
      <xdr:col>1</xdr:col>
      <xdr:colOff>2066925</xdr:colOff>
      <xdr:row>84</xdr:row>
      <xdr:rowOff>85725</xdr:rowOff>
    </xdr:to>
    <xdr:pic>
      <xdr:nvPicPr>
        <xdr:cNvPr id="16" name="Picture 15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085975" y="13373100"/>
          <a:ext cx="20478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86</xdr:row>
      <xdr:rowOff>47625</xdr:rowOff>
    </xdr:from>
    <xdr:to>
      <xdr:col>0</xdr:col>
      <xdr:colOff>2028825</xdr:colOff>
      <xdr:row>92</xdr:row>
      <xdr:rowOff>66675</xdr:rowOff>
    </xdr:to>
    <xdr:pic>
      <xdr:nvPicPr>
        <xdr:cNvPr id="17" name="Picture 15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675" y="15001875"/>
          <a:ext cx="19621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86</xdr:row>
      <xdr:rowOff>47625</xdr:rowOff>
    </xdr:from>
    <xdr:to>
      <xdr:col>1</xdr:col>
      <xdr:colOff>2066925</xdr:colOff>
      <xdr:row>92</xdr:row>
      <xdr:rowOff>95250</xdr:rowOff>
    </xdr:to>
    <xdr:pic>
      <xdr:nvPicPr>
        <xdr:cNvPr id="18" name="Picture 15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095500" y="15001875"/>
          <a:ext cx="2038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94</xdr:row>
      <xdr:rowOff>38100</xdr:rowOff>
    </xdr:from>
    <xdr:to>
      <xdr:col>0</xdr:col>
      <xdr:colOff>2066925</xdr:colOff>
      <xdr:row>100</xdr:row>
      <xdr:rowOff>104775</xdr:rowOff>
    </xdr:to>
    <xdr:pic>
      <xdr:nvPicPr>
        <xdr:cNvPr id="19" name="Picture 15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525" y="16287750"/>
          <a:ext cx="20574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94</xdr:row>
      <xdr:rowOff>28575</xdr:rowOff>
    </xdr:from>
    <xdr:to>
      <xdr:col>1</xdr:col>
      <xdr:colOff>2066925</xdr:colOff>
      <xdr:row>100</xdr:row>
      <xdr:rowOff>104775</xdr:rowOff>
    </xdr:to>
    <xdr:pic>
      <xdr:nvPicPr>
        <xdr:cNvPr id="20" name="Picture 15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076450" y="16278225"/>
          <a:ext cx="2057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102</xdr:row>
      <xdr:rowOff>28575</xdr:rowOff>
    </xdr:from>
    <xdr:to>
      <xdr:col>0</xdr:col>
      <xdr:colOff>2028825</xdr:colOff>
      <xdr:row>108</xdr:row>
      <xdr:rowOff>142875</xdr:rowOff>
    </xdr:to>
    <xdr:pic>
      <xdr:nvPicPr>
        <xdr:cNvPr id="21" name="Picture 16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625" y="17573625"/>
          <a:ext cx="1981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102</xdr:row>
      <xdr:rowOff>19050</xdr:rowOff>
    </xdr:from>
    <xdr:to>
      <xdr:col>1</xdr:col>
      <xdr:colOff>2066925</xdr:colOff>
      <xdr:row>108</xdr:row>
      <xdr:rowOff>123825</xdr:rowOff>
    </xdr:to>
    <xdr:pic>
      <xdr:nvPicPr>
        <xdr:cNvPr id="22" name="Picture 16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076450" y="17564100"/>
          <a:ext cx="2057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110</xdr:row>
      <xdr:rowOff>28575</xdr:rowOff>
    </xdr:from>
    <xdr:to>
      <xdr:col>0</xdr:col>
      <xdr:colOff>1819275</xdr:colOff>
      <xdr:row>116</xdr:row>
      <xdr:rowOff>104775</xdr:rowOff>
    </xdr:to>
    <xdr:pic>
      <xdr:nvPicPr>
        <xdr:cNvPr id="23" name="Picture 16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19075" y="18869025"/>
          <a:ext cx="1600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110</xdr:row>
      <xdr:rowOff>38100</xdr:rowOff>
    </xdr:from>
    <xdr:to>
      <xdr:col>1</xdr:col>
      <xdr:colOff>2028825</xdr:colOff>
      <xdr:row>116</xdr:row>
      <xdr:rowOff>114300</xdr:rowOff>
    </xdr:to>
    <xdr:pic>
      <xdr:nvPicPr>
        <xdr:cNvPr id="24" name="Picture 16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085975" y="18878550"/>
          <a:ext cx="2009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118</xdr:row>
      <xdr:rowOff>28575</xdr:rowOff>
    </xdr:from>
    <xdr:to>
      <xdr:col>0</xdr:col>
      <xdr:colOff>1828800</xdr:colOff>
      <xdr:row>124</xdr:row>
      <xdr:rowOff>114300</xdr:rowOff>
    </xdr:to>
    <xdr:pic>
      <xdr:nvPicPr>
        <xdr:cNvPr id="25" name="Picture 16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19075" y="20164425"/>
          <a:ext cx="1609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118</xdr:row>
      <xdr:rowOff>19050</xdr:rowOff>
    </xdr:from>
    <xdr:to>
      <xdr:col>1</xdr:col>
      <xdr:colOff>2028825</xdr:colOff>
      <xdr:row>124</xdr:row>
      <xdr:rowOff>114300</xdr:rowOff>
    </xdr:to>
    <xdr:pic>
      <xdr:nvPicPr>
        <xdr:cNvPr id="26" name="Picture 16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124075" y="20154900"/>
          <a:ext cx="1971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126</xdr:row>
      <xdr:rowOff>95250</xdr:rowOff>
    </xdr:from>
    <xdr:to>
      <xdr:col>0</xdr:col>
      <xdr:colOff>1990725</xdr:colOff>
      <xdr:row>133</xdr:row>
      <xdr:rowOff>47625</xdr:rowOff>
    </xdr:to>
    <xdr:pic>
      <xdr:nvPicPr>
        <xdr:cNvPr id="27" name="Picture 16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33375" y="21526500"/>
          <a:ext cx="1657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126</xdr:row>
      <xdr:rowOff>28575</xdr:rowOff>
    </xdr:from>
    <xdr:to>
      <xdr:col>1</xdr:col>
      <xdr:colOff>2066925</xdr:colOff>
      <xdr:row>133</xdr:row>
      <xdr:rowOff>123825</xdr:rowOff>
    </xdr:to>
    <xdr:pic>
      <xdr:nvPicPr>
        <xdr:cNvPr id="28" name="Picture 16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085975" y="21459825"/>
          <a:ext cx="2047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135</xdr:row>
      <xdr:rowOff>19050</xdr:rowOff>
    </xdr:from>
    <xdr:to>
      <xdr:col>0</xdr:col>
      <xdr:colOff>2019300</xdr:colOff>
      <xdr:row>143</xdr:row>
      <xdr:rowOff>0</xdr:rowOff>
    </xdr:to>
    <xdr:pic>
      <xdr:nvPicPr>
        <xdr:cNvPr id="29" name="Picture 17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33350" y="22907625"/>
          <a:ext cx="188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135</xdr:row>
      <xdr:rowOff>9525</xdr:rowOff>
    </xdr:from>
    <xdr:to>
      <xdr:col>1</xdr:col>
      <xdr:colOff>1990725</xdr:colOff>
      <xdr:row>142</xdr:row>
      <xdr:rowOff>133350</xdr:rowOff>
    </xdr:to>
    <xdr:pic>
      <xdr:nvPicPr>
        <xdr:cNvPr id="30" name="Picture 17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171700" y="22898100"/>
          <a:ext cx="18859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144</xdr:row>
      <xdr:rowOff>28575</xdr:rowOff>
    </xdr:from>
    <xdr:to>
      <xdr:col>0</xdr:col>
      <xdr:colOff>2038350</xdr:colOff>
      <xdr:row>150</xdr:row>
      <xdr:rowOff>104775</xdr:rowOff>
    </xdr:to>
    <xdr:pic>
      <xdr:nvPicPr>
        <xdr:cNvPr id="31" name="Picture 17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9050" y="24374475"/>
          <a:ext cx="2019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144</xdr:row>
      <xdr:rowOff>19050</xdr:rowOff>
    </xdr:from>
    <xdr:to>
      <xdr:col>1</xdr:col>
      <xdr:colOff>2038350</xdr:colOff>
      <xdr:row>150</xdr:row>
      <xdr:rowOff>114300</xdr:rowOff>
    </xdr:to>
    <xdr:pic>
      <xdr:nvPicPr>
        <xdr:cNvPr id="32" name="Picture 17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085975" y="24364950"/>
          <a:ext cx="20193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152</xdr:row>
      <xdr:rowOff>66675</xdr:rowOff>
    </xdr:from>
    <xdr:to>
      <xdr:col>0</xdr:col>
      <xdr:colOff>2066925</xdr:colOff>
      <xdr:row>158</xdr:row>
      <xdr:rowOff>76200</xdr:rowOff>
    </xdr:to>
    <xdr:pic>
      <xdr:nvPicPr>
        <xdr:cNvPr id="33" name="Picture 17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8575" y="25707975"/>
          <a:ext cx="20383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152</xdr:row>
      <xdr:rowOff>9525</xdr:rowOff>
    </xdr:from>
    <xdr:to>
      <xdr:col>1</xdr:col>
      <xdr:colOff>2066925</xdr:colOff>
      <xdr:row>158</xdr:row>
      <xdr:rowOff>133350</xdr:rowOff>
    </xdr:to>
    <xdr:pic>
      <xdr:nvPicPr>
        <xdr:cNvPr id="34" name="Picture 17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76450" y="25650825"/>
          <a:ext cx="20574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3</xdr:row>
      <xdr:rowOff>57150</xdr:rowOff>
    </xdr:from>
    <xdr:to>
      <xdr:col>1</xdr:col>
      <xdr:colOff>2428875</xdr:colOff>
      <xdr:row>11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rcRect l="3125" t="8966" r="5729" b="9655"/>
        <a:stretch>
          <a:fillRect/>
        </a:stretch>
      </xdr:blipFill>
      <xdr:spPr>
        <a:xfrm>
          <a:off x="200025" y="714375"/>
          <a:ext cx="2362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23</xdr:row>
      <xdr:rowOff>57150</xdr:rowOff>
    </xdr:from>
    <xdr:to>
      <xdr:col>1</xdr:col>
      <xdr:colOff>2371725</xdr:colOff>
      <xdr:row>31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rcRect b="7586"/>
        <a:stretch>
          <a:fillRect/>
        </a:stretch>
      </xdr:blipFill>
      <xdr:spPr>
        <a:xfrm>
          <a:off x="228600" y="3952875"/>
          <a:ext cx="22764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13</xdr:row>
      <xdr:rowOff>28575</xdr:rowOff>
    </xdr:from>
    <xdr:to>
      <xdr:col>1</xdr:col>
      <xdr:colOff>2486025</xdr:colOff>
      <xdr:row>21</xdr:row>
      <xdr:rowOff>142875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2305050"/>
          <a:ext cx="2476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7</xdr:row>
      <xdr:rowOff>19050</xdr:rowOff>
    </xdr:from>
    <xdr:to>
      <xdr:col>1</xdr:col>
      <xdr:colOff>2314575</xdr:colOff>
      <xdr:row>15</xdr:row>
      <xdr:rowOff>142875</xdr:rowOff>
    </xdr:to>
    <xdr:pic>
      <xdr:nvPicPr>
        <xdr:cNvPr id="1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743075"/>
          <a:ext cx="20859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17</xdr:row>
      <xdr:rowOff>28575</xdr:rowOff>
    </xdr:from>
    <xdr:to>
      <xdr:col>1</xdr:col>
      <xdr:colOff>2324100</xdr:colOff>
      <xdr:row>25</xdr:row>
      <xdr:rowOff>114300</xdr:rowOff>
    </xdr:to>
    <xdr:pic>
      <xdr:nvPicPr>
        <xdr:cNvPr id="2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3371850"/>
          <a:ext cx="20478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27</xdr:row>
      <xdr:rowOff>76200</xdr:rowOff>
    </xdr:from>
    <xdr:to>
      <xdr:col>1</xdr:col>
      <xdr:colOff>2314575</xdr:colOff>
      <xdr:row>35</xdr:row>
      <xdr:rowOff>47625</xdr:rowOff>
    </xdr:to>
    <xdr:pic>
      <xdr:nvPicPr>
        <xdr:cNvPr id="3" name="Picture 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5038725"/>
          <a:ext cx="18764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37</xdr:row>
      <xdr:rowOff>57150</xdr:rowOff>
    </xdr:from>
    <xdr:to>
      <xdr:col>1</xdr:col>
      <xdr:colOff>2266950</xdr:colOff>
      <xdr:row>45</xdr:row>
      <xdr:rowOff>114300</xdr:rowOff>
    </xdr:to>
    <xdr:pic>
      <xdr:nvPicPr>
        <xdr:cNvPr id="4" name="Picture 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" y="6638925"/>
          <a:ext cx="19907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4</xdr:row>
      <xdr:rowOff>47625</xdr:rowOff>
    </xdr:from>
    <xdr:to>
      <xdr:col>0</xdr:col>
      <xdr:colOff>3657600</xdr:colOff>
      <xdr:row>5</xdr:row>
      <xdr:rowOff>9525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09650"/>
          <a:ext cx="33051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4</xdr:row>
      <xdr:rowOff>47625</xdr:rowOff>
    </xdr:from>
    <xdr:to>
      <xdr:col>1</xdr:col>
      <xdr:colOff>3829050</xdr:colOff>
      <xdr:row>4</xdr:row>
      <xdr:rowOff>1885950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1009650"/>
          <a:ext cx="35623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5</xdr:row>
      <xdr:rowOff>104775</xdr:rowOff>
    </xdr:from>
    <xdr:to>
      <xdr:col>0</xdr:col>
      <xdr:colOff>3638550</xdr:colOff>
      <xdr:row>6</xdr:row>
      <xdr:rowOff>66675</xdr:rowOff>
    </xdr:to>
    <xdr:pic>
      <xdr:nvPicPr>
        <xdr:cNvPr id="3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2971800"/>
          <a:ext cx="32766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5</xdr:row>
      <xdr:rowOff>104775</xdr:rowOff>
    </xdr:from>
    <xdr:to>
      <xdr:col>1</xdr:col>
      <xdr:colOff>3667125</xdr:colOff>
      <xdr:row>5</xdr:row>
      <xdr:rowOff>1800225</xdr:rowOff>
    </xdr:to>
    <xdr:pic>
      <xdr:nvPicPr>
        <xdr:cNvPr id="4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33850" y="2971800"/>
          <a:ext cx="34099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7</xdr:row>
      <xdr:rowOff>38100</xdr:rowOff>
    </xdr:from>
    <xdr:to>
      <xdr:col>1</xdr:col>
      <xdr:colOff>19050</xdr:colOff>
      <xdr:row>18</xdr:row>
      <xdr:rowOff>133350</xdr:rowOff>
    </xdr:to>
    <xdr:pic>
      <xdr:nvPicPr>
        <xdr:cNvPr id="5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4972050"/>
          <a:ext cx="37242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9</xdr:row>
      <xdr:rowOff>57150</xdr:rowOff>
    </xdr:from>
    <xdr:to>
      <xdr:col>0</xdr:col>
      <xdr:colOff>1685925</xdr:colOff>
      <xdr:row>9</xdr:row>
      <xdr:rowOff>1143000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43175"/>
          <a:ext cx="1514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7</xdr:row>
      <xdr:rowOff>38100</xdr:rowOff>
    </xdr:from>
    <xdr:to>
      <xdr:col>0</xdr:col>
      <xdr:colOff>1666875</xdr:colOff>
      <xdr:row>7</xdr:row>
      <xdr:rowOff>962025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00175"/>
          <a:ext cx="1524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7</xdr:row>
      <xdr:rowOff>57150</xdr:rowOff>
    </xdr:from>
    <xdr:to>
      <xdr:col>1</xdr:col>
      <xdr:colOff>2847975</xdr:colOff>
      <xdr:row>7</xdr:row>
      <xdr:rowOff>962025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419225"/>
          <a:ext cx="27908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9</xdr:row>
      <xdr:rowOff>66675</xdr:rowOff>
    </xdr:from>
    <xdr:to>
      <xdr:col>1</xdr:col>
      <xdr:colOff>2286000</xdr:colOff>
      <xdr:row>9</xdr:row>
      <xdr:rowOff>1143000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0" y="2552700"/>
          <a:ext cx="1733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11</xdr:row>
      <xdr:rowOff>19050</xdr:rowOff>
    </xdr:from>
    <xdr:to>
      <xdr:col>1</xdr:col>
      <xdr:colOff>2819400</xdr:colOff>
      <xdr:row>11</xdr:row>
      <xdr:rowOff>1095375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rcRect b="10923"/>
        <a:stretch>
          <a:fillRect/>
        </a:stretch>
      </xdr:blipFill>
      <xdr:spPr>
        <a:xfrm>
          <a:off x="1905000" y="3829050"/>
          <a:ext cx="2743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11</xdr:row>
      <xdr:rowOff>114300</xdr:rowOff>
    </xdr:from>
    <xdr:to>
      <xdr:col>0</xdr:col>
      <xdr:colOff>1771650</xdr:colOff>
      <xdr:row>11</xdr:row>
      <xdr:rowOff>1085850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3924300"/>
          <a:ext cx="17049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3600450</xdr:colOff>
      <xdr:row>1</xdr:row>
      <xdr:rowOff>114300</xdr:rowOff>
    </xdr:from>
    <xdr:to>
      <xdr:col>2</xdr:col>
      <xdr:colOff>561975</xdr:colOff>
      <xdr:row>1</xdr:row>
      <xdr:rowOff>533400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276225"/>
          <a:ext cx="1524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1</xdr:row>
      <xdr:rowOff>28575</xdr:rowOff>
    </xdr:from>
    <xdr:to>
      <xdr:col>6</xdr:col>
      <xdr:colOff>742950</xdr:colOff>
      <xdr:row>1</xdr:row>
      <xdr:rowOff>600075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190500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1695450</xdr:colOff>
      <xdr:row>1</xdr:row>
      <xdr:rowOff>19050</xdr:rowOff>
    </xdr:from>
    <xdr:to>
      <xdr:col>1</xdr:col>
      <xdr:colOff>2447925</xdr:colOff>
      <xdr:row>1</xdr:row>
      <xdr:rowOff>619125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0" y="180975"/>
          <a:ext cx="752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4</xdr:row>
      <xdr:rowOff>19050</xdr:rowOff>
    </xdr:from>
    <xdr:to>
      <xdr:col>2</xdr:col>
      <xdr:colOff>1609725</xdr:colOff>
      <xdr:row>4</xdr:row>
      <xdr:rowOff>647700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62525" y="1571625"/>
          <a:ext cx="1419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3</xdr:row>
      <xdr:rowOff>57150</xdr:rowOff>
    </xdr:from>
    <xdr:to>
      <xdr:col>2</xdr:col>
      <xdr:colOff>1647825</xdr:colOff>
      <xdr:row>3</xdr:row>
      <xdr:rowOff>571500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5"/>
        <a:srcRect t="11111" r="7333" b="3173"/>
        <a:stretch>
          <a:fillRect/>
        </a:stretch>
      </xdr:blipFill>
      <xdr:spPr>
        <a:xfrm>
          <a:off x="4905375" y="1038225"/>
          <a:ext cx="1514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6</xdr:row>
      <xdr:rowOff>9525</xdr:rowOff>
    </xdr:from>
    <xdr:to>
      <xdr:col>2</xdr:col>
      <xdr:colOff>1666875</xdr:colOff>
      <xdr:row>6</xdr:row>
      <xdr:rowOff>552450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6"/>
        <a:srcRect t="-1785" r="18888"/>
        <a:stretch>
          <a:fillRect/>
        </a:stretch>
      </xdr:blipFill>
      <xdr:spPr>
        <a:xfrm>
          <a:off x="4848225" y="2714625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bmetal.com.u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ibmetal.com.ua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V163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13" sqref="N13"/>
    </sheetView>
  </sheetViews>
  <sheetFormatPr defaultColWidth="9.00390625" defaultRowHeight="12.75"/>
  <cols>
    <col min="1" max="2" width="27.125" style="1" customWidth="1"/>
    <col min="3" max="3" width="11.875" style="1" customWidth="1"/>
    <col min="4" max="4" width="12.25390625" style="1" customWidth="1"/>
    <col min="5" max="5" width="8.00390625" style="1" hidden="1" customWidth="1"/>
    <col min="6" max="7" width="8.125" style="1" hidden="1" customWidth="1"/>
    <col min="8" max="8" width="7.625" style="1" customWidth="1"/>
    <col min="9" max="9" width="8.375" style="1" customWidth="1"/>
    <col min="10" max="10" width="9.125" style="1" customWidth="1"/>
    <col min="11" max="11" width="11.00390625" style="1" hidden="1" customWidth="1"/>
    <col min="12" max="12" width="11.625" style="1" customWidth="1"/>
    <col min="13" max="13" width="9.875" style="1" hidden="1" customWidth="1"/>
    <col min="14" max="14" width="7.00390625" style="1" customWidth="1"/>
    <col min="15" max="16384" width="14.625" style="1" hidden="1" customWidth="1"/>
  </cols>
  <sheetData>
    <row r="1" spans="1:14" ht="39" customHeight="1">
      <c r="A1" s="98" t="s">
        <v>4</v>
      </c>
      <c r="B1" s="98"/>
      <c r="C1" s="102" t="s">
        <v>6</v>
      </c>
      <c r="D1" s="102"/>
      <c r="E1" s="15" t="s">
        <v>39</v>
      </c>
      <c r="F1" s="15" t="s">
        <v>39</v>
      </c>
      <c r="G1" s="15" t="s">
        <v>73</v>
      </c>
      <c r="H1" s="15" t="s">
        <v>73</v>
      </c>
      <c r="I1" s="15" t="s">
        <v>39</v>
      </c>
      <c r="J1" s="15" t="s">
        <v>19</v>
      </c>
      <c r="K1" s="15" t="s">
        <v>79</v>
      </c>
      <c r="L1" s="15" t="s">
        <v>80</v>
      </c>
      <c r="M1" s="15" t="s">
        <v>24</v>
      </c>
      <c r="N1" s="42" t="s">
        <v>18</v>
      </c>
    </row>
    <row r="2" spans="1:14" ht="14.25" customHeight="1">
      <c r="A2" s="131" t="s">
        <v>43</v>
      </c>
      <c r="B2" s="131"/>
      <c r="C2" s="105" t="s">
        <v>0</v>
      </c>
      <c r="D2" s="105"/>
      <c r="E2" s="5" t="s">
        <v>14</v>
      </c>
      <c r="F2" s="5" t="s">
        <v>14</v>
      </c>
      <c r="G2" s="17" t="s">
        <v>1</v>
      </c>
      <c r="H2" s="17" t="s">
        <v>1</v>
      </c>
      <c r="I2" s="17" t="s">
        <v>48</v>
      </c>
      <c r="J2" s="17" t="s">
        <v>21</v>
      </c>
      <c r="K2" s="17" t="s">
        <v>21</v>
      </c>
      <c r="L2" s="17" t="s">
        <v>21</v>
      </c>
      <c r="M2" s="17" t="s">
        <v>22</v>
      </c>
      <c r="N2" s="43" t="s">
        <v>1</v>
      </c>
    </row>
    <row r="3" spans="1:14" ht="14.25" customHeight="1">
      <c r="A3" s="131" t="s">
        <v>42</v>
      </c>
      <c r="B3" s="131"/>
      <c r="C3" s="105" t="s">
        <v>2</v>
      </c>
      <c r="D3" s="105"/>
      <c r="E3" s="17">
        <v>0.45</v>
      </c>
      <c r="F3" s="17">
        <v>0.65</v>
      </c>
      <c r="G3" s="17">
        <v>0.4</v>
      </c>
      <c r="H3" s="17">
        <v>0.45</v>
      </c>
      <c r="I3" s="17">
        <v>0.45</v>
      </c>
      <c r="J3" s="17">
        <v>0.45</v>
      </c>
      <c r="K3" s="17">
        <v>0.5</v>
      </c>
      <c r="L3" s="17">
        <v>0.5</v>
      </c>
      <c r="M3" s="17">
        <v>0.4</v>
      </c>
      <c r="N3" s="43">
        <v>0.45</v>
      </c>
    </row>
    <row r="4" spans="1:14" ht="17.25" customHeight="1">
      <c r="A4" s="131" t="s">
        <v>78</v>
      </c>
      <c r="B4" s="131"/>
      <c r="C4" s="104" t="s">
        <v>23</v>
      </c>
      <c r="D4" s="104"/>
      <c r="E4" s="15">
        <v>100</v>
      </c>
      <c r="F4" s="15">
        <v>100</v>
      </c>
      <c r="G4" s="5">
        <v>60</v>
      </c>
      <c r="H4" s="5">
        <v>60</v>
      </c>
      <c r="I4" s="5">
        <v>140</v>
      </c>
      <c r="J4" s="5">
        <v>140</v>
      </c>
      <c r="K4" s="5">
        <v>225</v>
      </c>
      <c r="L4" s="5">
        <v>225</v>
      </c>
      <c r="M4" s="5">
        <v>100</v>
      </c>
      <c r="N4" s="44">
        <v>200</v>
      </c>
    </row>
    <row r="5" spans="1:14" ht="26.25" customHeight="1">
      <c r="A5" s="132" t="s">
        <v>20</v>
      </c>
      <c r="B5" s="133"/>
      <c r="C5" s="119" t="s">
        <v>28</v>
      </c>
      <c r="D5" s="119"/>
      <c r="E5" s="22">
        <v>105</v>
      </c>
      <c r="F5" s="22">
        <v>150</v>
      </c>
      <c r="G5" s="23">
        <v>110</v>
      </c>
      <c r="H5" s="23">
        <v>115</v>
      </c>
      <c r="I5" s="23">
        <v>130</v>
      </c>
      <c r="J5" s="23">
        <v>150</v>
      </c>
      <c r="K5" s="23">
        <v>165</v>
      </c>
      <c r="L5" s="23">
        <v>170</v>
      </c>
      <c r="M5" s="23">
        <v>140</v>
      </c>
      <c r="N5" s="45">
        <v>200</v>
      </c>
    </row>
    <row r="6" spans="1:14" ht="26.25" customHeight="1">
      <c r="A6" s="40"/>
      <c r="B6" s="40"/>
      <c r="C6" s="119" t="s">
        <v>38</v>
      </c>
      <c r="D6" s="119"/>
      <c r="E6" s="38" t="s">
        <v>12</v>
      </c>
      <c r="F6" s="38" t="s">
        <v>46</v>
      </c>
      <c r="G6" s="38" t="s">
        <v>12</v>
      </c>
      <c r="H6" s="38">
        <v>200</v>
      </c>
      <c r="I6" s="38">
        <v>250</v>
      </c>
      <c r="J6" s="38" t="s">
        <v>12</v>
      </c>
      <c r="K6" s="38">
        <v>300</v>
      </c>
      <c r="L6" s="38">
        <v>300</v>
      </c>
      <c r="M6" s="38">
        <v>300</v>
      </c>
      <c r="N6" s="46" t="s">
        <v>12</v>
      </c>
    </row>
    <row r="7" spans="1:14" ht="33" customHeight="1">
      <c r="A7" s="20" t="s">
        <v>29</v>
      </c>
      <c r="B7" s="20" t="s">
        <v>27</v>
      </c>
      <c r="C7" s="21" t="s">
        <v>30</v>
      </c>
      <c r="D7" s="21" t="s">
        <v>13</v>
      </c>
      <c r="E7" s="103" t="s">
        <v>89</v>
      </c>
      <c r="F7" s="103"/>
      <c r="G7" s="103"/>
      <c r="H7" s="103"/>
      <c r="I7" s="103"/>
      <c r="J7" s="103"/>
      <c r="K7" s="103"/>
      <c r="L7" s="103"/>
      <c r="M7" s="103"/>
      <c r="N7" s="103"/>
    </row>
    <row r="8" spans="1:14" ht="12.75" customHeight="1">
      <c r="A8" s="120" t="s">
        <v>3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2"/>
    </row>
    <row r="9" spans="1:15" ht="12.75" customHeight="1">
      <c r="A9" s="124"/>
      <c r="B9" s="125"/>
      <c r="C9" s="14">
        <v>125</v>
      </c>
      <c r="D9" s="123">
        <v>10</v>
      </c>
      <c r="E9" s="36">
        <f>ROUNDUP($C9/1000*E$5,0)+$D$9</f>
        <v>24</v>
      </c>
      <c r="F9" s="36">
        <f>ROUNDUP($C9/1000*F$5,0)+$D$9*2</f>
        <v>39</v>
      </c>
      <c r="G9" s="36">
        <f aca="true" t="shared" si="0" ref="G9:N17">ROUNDUP($C9/1000*G$5,0)+$D$9</f>
        <v>24</v>
      </c>
      <c r="H9" s="36">
        <f t="shared" si="0"/>
        <v>25</v>
      </c>
      <c r="I9" s="36">
        <f t="shared" si="0"/>
        <v>27</v>
      </c>
      <c r="J9" s="36">
        <f t="shared" si="0"/>
        <v>29</v>
      </c>
      <c r="K9" s="36">
        <f t="shared" si="0"/>
        <v>31</v>
      </c>
      <c r="L9" s="36">
        <f t="shared" si="0"/>
        <v>32</v>
      </c>
      <c r="M9" s="36">
        <f t="shared" si="0"/>
        <v>28</v>
      </c>
      <c r="N9" s="36">
        <f t="shared" si="0"/>
        <v>35</v>
      </c>
      <c r="O9" s="41"/>
    </row>
    <row r="10" spans="1:14" s="3" customFormat="1" ht="12.75" customHeight="1">
      <c r="A10" s="124"/>
      <c r="B10" s="125"/>
      <c r="C10" s="19">
        <v>138</v>
      </c>
      <c r="D10" s="123"/>
      <c r="E10" s="36">
        <f aca="true" t="shared" si="1" ref="E10:E17">ROUNDUP($C10/1000*E$5,0)+$D$9</f>
        <v>25</v>
      </c>
      <c r="F10" s="36">
        <f aca="true" t="shared" si="2" ref="F10:F17">ROUNDUP($C10/1000*F$5,0)+$D$9*2</f>
        <v>41</v>
      </c>
      <c r="G10" s="36">
        <f t="shared" si="0"/>
        <v>26</v>
      </c>
      <c r="H10" s="36">
        <f t="shared" si="0"/>
        <v>26</v>
      </c>
      <c r="I10" s="36">
        <f t="shared" si="0"/>
        <v>28</v>
      </c>
      <c r="J10" s="36">
        <f t="shared" si="0"/>
        <v>31</v>
      </c>
      <c r="K10" s="36">
        <f t="shared" si="0"/>
        <v>33</v>
      </c>
      <c r="L10" s="36">
        <f t="shared" si="0"/>
        <v>34</v>
      </c>
      <c r="M10" s="36">
        <f t="shared" si="0"/>
        <v>30</v>
      </c>
      <c r="N10" s="36">
        <f t="shared" si="0"/>
        <v>38</v>
      </c>
    </row>
    <row r="11" spans="1:14" s="16" customFormat="1" ht="12.75" customHeight="1">
      <c r="A11" s="124"/>
      <c r="B11" s="125"/>
      <c r="C11" s="14">
        <v>156</v>
      </c>
      <c r="D11" s="123"/>
      <c r="E11" s="36">
        <f t="shared" si="1"/>
        <v>27</v>
      </c>
      <c r="F11" s="36">
        <f t="shared" si="2"/>
        <v>44</v>
      </c>
      <c r="G11" s="36">
        <f t="shared" si="0"/>
        <v>28</v>
      </c>
      <c r="H11" s="36">
        <f t="shared" si="0"/>
        <v>28</v>
      </c>
      <c r="I11" s="36">
        <f t="shared" si="0"/>
        <v>31</v>
      </c>
      <c r="J11" s="36">
        <f t="shared" si="0"/>
        <v>34</v>
      </c>
      <c r="K11" s="36">
        <f t="shared" si="0"/>
        <v>36</v>
      </c>
      <c r="L11" s="36">
        <f t="shared" si="0"/>
        <v>37</v>
      </c>
      <c r="M11" s="36">
        <f t="shared" si="0"/>
        <v>32</v>
      </c>
      <c r="N11" s="36">
        <f t="shared" si="0"/>
        <v>42</v>
      </c>
    </row>
    <row r="12" spans="1:14" s="3" customFormat="1" ht="12.75" customHeight="1">
      <c r="A12" s="124"/>
      <c r="B12" s="125"/>
      <c r="C12" s="14">
        <v>178</v>
      </c>
      <c r="D12" s="123"/>
      <c r="E12" s="36">
        <f t="shared" si="1"/>
        <v>29</v>
      </c>
      <c r="F12" s="36">
        <f t="shared" si="2"/>
        <v>47</v>
      </c>
      <c r="G12" s="36">
        <f t="shared" si="0"/>
        <v>30</v>
      </c>
      <c r="H12" s="36">
        <f t="shared" si="0"/>
        <v>31</v>
      </c>
      <c r="I12" s="36">
        <f t="shared" si="0"/>
        <v>34</v>
      </c>
      <c r="J12" s="36">
        <f t="shared" si="0"/>
        <v>37</v>
      </c>
      <c r="K12" s="36">
        <f t="shared" si="0"/>
        <v>40</v>
      </c>
      <c r="L12" s="36">
        <f t="shared" si="0"/>
        <v>41</v>
      </c>
      <c r="M12" s="36">
        <f t="shared" si="0"/>
        <v>35</v>
      </c>
      <c r="N12" s="36">
        <f t="shared" si="0"/>
        <v>46</v>
      </c>
    </row>
    <row r="13" spans="1:14" s="3" customFormat="1" ht="12.75" customHeight="1">
      <c r="A13" s="124"/>
      <c r="B13" s="125"/>
      <c r="C13" s="14">
        <v>208</v>
      </c>
      <c r="D13" s="123"/>
      <c r="E13" s="36">
        <f t="shared" si="1"/>
        <v>32</v>
      </c>
      <c r="F13" s="36">
        <f t="shared" si="2"/>
        <v>52</v>
      </c>
      <c r="G13" s="36">
        <f t="shared" si="0"/>
        <v>33</v>
      </c>
      <c r="H13" s="36">
        <f t="shared" si="0"/>
        <v>34</v>
      </c>
      <c r="I13" s="36">
        <f t="shared" si="0"/>
        <v>38</v>
      </c>
      <c r="J13" s="36">
        <f t="shared" si="0"/>
        <v>42</v>
      </c>
      <c r="K13" s="36">
        <f>ROUNDUP($C13/1000*K$5,0)+$D$9</f>
        <v>45</v>
      </c>
      <c r="L13" s="36">
        <f t="shared" si="0"/>
        <v>46</v>
      </c>
      <c r="M13" s="36">
        <f t="shared" si="0"/>
        <v>40</v>
      </c>
      <c r="N13" s="36">
        <f t="shared" si="0"/>
        <v>52</v>
      </c>
    </row>
    <row r="14" spans="1:14" s="3" customFormat="1" ht="12.75" customHeight="1">
      <c r="A14" s="124"/>
      <c r="B14" s="125"/>
      <c r="C14" s="14">
        <v>250</v>
      </c>
      <c r="D14" s="123"/>
      <c r="E14" s="36">
        <f t="shared" si="1"/>
        <v>37</v>
      </c>
      <c r="F14" s="36">
        <f t="shared" si="2"/>
        <v>58</v>
      </c>
      <c r="G14" s="36">
        <f t="shared" si="0"/>
        <v>38</v>
      </c>
      <c r="H14" s="36">
        <f t="shared" si="0"/>
        <v>39</v>
      </c>
      <c r="I14" s="36">
        <f t="shared" si="0"/>
        <v>43</v>
      </c>
      <c r="J14" s="36">
        <f t="shared" si="0"/>
        <v>48</v>
      </c>
      <c r="K14" s="36">
        <f t="shared" si="0"/>
        <v>52</v>
      </c>
      <c r="L14" s="36">
        <f>ROUNDUP($C14/1000*L$5,0)+$D$9</f>
        <v>53</v>
      </c>
      <c r="M14" s="36">
        <f t="shared" si="0"/>
        <v>45</v>
      </c>
      <c r="N14" s="36">
        <f>ROUNDUP($C14/1000*N$5,0)+$D$9</f>
        <v>60</v>
      </c>
    </row>
    <row r="15" spans="1:14" s="3" customFormat="1" ht="12.75" customHeight="1">
      <c r="A15" s="124"/>
      <c r="B15" s="125"/>
      <c r="C15" s="14">
        <v>312</v>
      </c>
      <c r="D15" s="123"/>
      <c r="E15" s="36">
        <f t="shared" si="1"/>
        <v>43</v>
      </c>
      <c r="F15" s="36">
        <f t="shared" si="2"/>
        <v>67</v>
      </c>
      <c r="G15" s="36">
        <f t="shared" si="0"/>
        <v>45</v>
      </c>
      <c r="H15" s="36">
        <f t="shared" si="0"/>
        <v>46</v>
      </c>
      <c r="I15" s="36">
        <f t="shared" si="0"/>
        <v>51</v>
      </c>
      <c r="J15" s="36">
        <f t="shared" si="0"/>
        <v>57</v>
      </c>
      <c r="K15" s="36">
        <f t="shared" si="0"/>
        <v>62</v>
      </c>
      <c r="L15" s="36">
        <f t="shared" si="0"/>
        <v>64</v>
      </c>
      <c r="M15" s="36">
        <f t="shared" si="0"/>
        <v>54</v>
      </c>
      <c r="N15" s="36">
        <f t="shared" si="0"/>
        <v>73</v>
      </c>
    </row>
    <row r="16" spans="1:14" s="3" customFormat="1" ht="12.75" customHeight="1">
      <c r="A16" s="124"/>
      <c r="B16" s="125"/>
      <c r="C16" s="14">
        <v>416</v>
      </c>
      <c r="D16" s="123"/>
      <c r="E16" s="36">
        <f t="shared" si="1"/>
        <v>54</v>
      </c>
      <c r="F16" s="36">
        <f t="shared" si="2"/>
        <v>83</v>
      </c>
      <c r="G16" s="36">
        <f t="shared" si="0"/>
        <v>56</v>
      </c>
      <c r="H16" s="36">
        <f t="shared" si="0"/>
        <v>58</v>
      </c>
      <c r="I16" s="36">
        <f t="shared" si="0"/>
        <v>65</v>
      </c>
      <c r="J16" s="36">
        <f t="shared" si="0"/>
        <v>73</v>
      </c>
      <c r="K16" s="36">
        <f t="shared" si="0"/>
        <v>79</v>
      </c>
      <c r="L16" s="36">
        <f t="shared" si="0"/>
        <v>81</v>
      </c>
      <c r="M16" s="36">
        <f t="shared" si="0"/>
        <v>69</v>
      </c>
      <c r="N16" s="36">
        <f t="shared" si="0"/>
        <v>94</v>
      </c>
    </row>
    <row r="17" spans="1:14" s="3" customFormat="1" ht="12.75" customHeight="1">
      <c r="A17" s="124"/>
      <c r="B17" s="125"/>
      <c r="C17" s="14">
        <v>500</v>
      </c>
      <c r="D17" s="123"/>
      <c r="E17" s="36">
        <f t="shared" si="1"/>
        <v>63</v>
      </c>
      <c r="F17" s="36">
        <f t="shared" si="2"/>
        <v>95</v>
      </c>
      <c r="G17" s="36">
        <f t="shared" si="0"/>
        <v>65</v>
      </c>
      <c r="H17" s="36">
        <f t="shared" si="0"/>
        <v>68</v>
      </c>
      <c r="I17" s="36">
        <f t="shared" si="0"/>
        <v>75</v>
      </c>
      <c r="J17" s="36">
        <f t="shared" si="0"/>
        <v>85</v>
      </c>
      <c r="K17" s="36">
        <f t="shared" si="0"/>
        <v>93</v>
      </c>
      <c r="L17" s="36">
        <f t="shared" si="0"/>
        <v>95</v>
      </c>
      <c r="M17" s="36">
        <f t="shared" si="0"/>
        <v>80</v>
      </c>
      <c r="N17" s="36">
        <f>ROUNDUP($C17/1000*N$5,0)+$D$9</f>
        <v>110</v>
      </c>
    </row>
    <row r="18" spans="1:14" s="3" customFormat="1" ht="12.75" customHeight="1">
      <c r="A18" s="120" t="s">
        <v>5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2"/>
    </row>
    <row r="19" spans="1:14" s="3" customFormat="1" ht="12.75" customHeight="1">
      <c r="A19" s="129"/>
      <c r="B19" s="130"/>
      <c r="C19" s="6">
        <v>125</v>
      </c>
      <c r="D19" s="127">
        <v>10</v>
      </c>
      <c r="E19" s="36">
        <f>ROUNDUP($C19/1000*E$5,0)+$D$19</f>
        <v>24</v>
      </c>
      <c r="F19" s="36">
        <f aca="true" t="shared" si="3" ref="F19:F24">ROUNDUP($C19/1000*F$5,0)+$D$19*2</f>
        <v>39</v>
      </c>
      <c r="G19" s="36">
        <f aca="true" t="shared" si="4" ref="G19:N19">ROUNDUP($C19/1000*G$5,0)+$D$19</f>
        <v>24</v>
      </c>
      <c r="H19" s="36">
        <f t="shared" si="4"/>
        <v>25</v>
      </c>
      <c r="I19" s="36">
        <f t="shared" si="4"/>
        <v>27</v>
      </c>
      <c r="J19" s="36">
        <f t="shared" si="4"/>
        <v>29</v>
      </c>
      <c r="K19" s="36">
        <f t="shared" si="4"/>
        <v>31</v>
      </c>
      <c r="L19" s="36">
        <f t="shared" si="4"/>
        <v>32</v>
      </c>
      <c r="M19" s="36">
        <f t="shared" si="4"/>
        <v>28</v>
      </c>
      <c r="N19" s="36">
        <f t="shared" si="4"/>
        <v>35</v>
      </c>
    </row>
    <row r="20" spans="1:14" ht="12.75" customHeight="1">
      <c r="A20" s="129"/>
      <c r="B20" s="130"/>
      <c r="C20" s="6">
        <v>138</v>
      </c>
      <c r="D20" s="127"/>
      <c r="E20" s="36">
        <f aca="true" t="shared" si="5" ref="E20:N24">ROUNDUP($C20/1000*E$5,0)+$D$19</f>
        <v>25</v>
      </c>
      <c r="F20" s="36">
        <f t="shared" si="3"/>
        <v>41</v>
      </c>
      <c r="G20" s="36">
        <f t="shared" si="5"/>
        <v>26</v>
      </c>
      <c r="H20" s="36">
        <f t="shared" si="5"/>
        <v>26</v>
      </c>
      <c r="I20" s="36">
        <f t="shared" si="5"/>
        <v>28</v>
      </c>
      <c r="J20" s="36">
        <f t="shared" si="5"/>
        <v>31</v>
      </c>
      <c r="K20" s="36">
        <f t="shared" si="5"/>
        <v>33</v>
      </c>
      <c r="L20" s="36">
        <f t="shared" si="5"/>
        <v>34</v>
      </c>
      <c r="M20" s="36">
        <f t="shared" si="5"/>
        <v>30</v>
      </c>
      <c r="N20" s="36">
        <f t="shared" si="5"/>
        <v>38</v>
      </c>
    </row>
    <row r="21" spans="1:14" ht="12.75" customHeight="1">
      <c r="A21" s="129"/>
      <c r="B21" s="130"/>
      <c r="C21" s="6">
        <v>156</v>
      </c>
      <c r="D21" s="127"/>
      <c r="E21" s="36">
        <f t="shared" si="5"/>
        <v>27</v>
      </c>
      <c r="F21" s="36">
        <f t="shared" si="3"/>
        <v>44</v>
      </c>
      <c r="G21" s="36">
        <f t="shared" si="5"/>
        <v>28</v>
      </c>
      <c r="H21" s="36">
        <f t="shared" si="5"/>
        <v>28</v>
      </c>
      <c r="I21" s="36">
        <f t="shared" si="5"/>
        <v>31</v>
      </c>
      <c r="J21" s="36">
        <f t="shared" si="5"/>
        <v>34</v>
      </c>
      <c r="K21" s="36">
        <f t="shared" si="5"/>
        <v>36</v>
      </c>
      <c r="L21" s="36">
        <f t="shared" si="5"/>
        <v>37</v>
      </c>
      <c r="M21" s="36">
        <f t="shared" si="5"/>
        <v>32</v>
      </c>
      <c r="N21" s="36">
        <f t="shared" si="5"/>
        <v>42</v>
      </c>
    </row>
    <row r="22" spans="1:14" ht="12.75" customHeight="1">
      <c r="A22" s="129"/>
      <c r="B22" s="130"/>
      <c r="C22" s="6">
        <v>178</v>
      </c>
      <c r="D22" s="127"/>
      <c r="E22" s="36">
        <f t="shared" si="5"/>
        <v>29</v>
      </c>
      <c r="F22" s="36">
        <f t="shared" si="3"/>
        <v>47</v>
      </c>
      <c r="G22" s="36">
        <f t="shared" si="5"/>
        <v>30</v>
      </c>
      <c r="H22" s="36">
        <f t="shared" si="5"/>
        <v>31</v>
      </c>
      <c r="I22" s="36">
        <f t="shared" si="5"/>
        <v>34</v>
      </c>
      <c r="J22" s="36">
        <f t="shared" si="5"/>
        <v>37</v>
      </c>
      <c r="K22" s="36">
        <f t="shared" si="5"/>
        <v>40</v>
      </c>
      <c r="L22" s="36">
        <f t="shared" si="5"/>
        <v>41</v>
      </c>
      <c r="M22" s="36">
        <f t="shared" si="5"/>
        <v>35</v>
      </c>
      <c r="N22" s="36">
        <f t="shared" si="5"/>
        <v>46</v>
      </c>
    </row>
    <row r="23" spans="1:14" ht="12.75" customHeight="1">
      <c r="A23" s="129"/>
      <c r="B23" s="130"/>
      <c r="C23" s="6">
        <v>208</v>
      </c>
      <c r="D23" s="127"/>
      <c r="E23" s="36">
        <f t="shared" si="5"/>
        <v>32</v>
      </c>
      <c r="F23" s="36">
        <f t="shared" si="3"/>
        <v>52</v>
      </c>
      <c r="G23" s="36">
        <f t="shared" si="5"/>
        <v>33</v>
      </c>
      <c r="H23" s="36">
        <f t="shared" si="5"/>
        <v>34</v>
      </c>
      <c r="I23" s="36">
        <f t="shared" si="5"/>
        <v>38</v>
      </c>
      <c r="J23" s="36">
        <f t="shared" si="5"/>
        <v>42</v>
      </c>
      <c r="K23" s="36">
        <f t="shared" si="5"/>
        <v>45</v>
      </c>
      <c r="L23" s="36">
        <f t="shared" si="5"/>
        <v>46</v>
      </c>
      <c r="M23" s="36">
        <f t="shared" si="5"/>
        <v>40</v>
      </c>
      <c r="N23" s="36">
        <f t="shared" si="5"/>
        <v>52</v>
      </c>
    </row>
    <row r="24" spans="1:14" ht="12.75" customHeight="1">
      <c r="A24" s="129"/>
      <c r="B24" s="130"/>
      <c r="C24" s="6">
        <v>250</v>
      </c>
      <c r="D24" s="127"/>
      <c r="E24" s="36">
        <f t="shared" si="5"/>
        <v>37</v>
      </c>
      <c r="F24" s="36">
        <f t="shared" si="3"/>
        <v>58</v>
      </c>
      <c r="G24" s="36">
        <f t="shared" si="5"/>
        <v>38</v>
      </c>
      <c r="H24" s="36">
        <f t="shared" si="5"/>
        <v>39</v>
      </c>
      <c r="I24" s="36">
        <f t="shared" si="5"/>
        <v>43</v>
      </c>
      <c r="J24" s="36">
        <f t="shared" si="5"/>
        <v>48</v>
      </c>
      <c r="K24" s="36">
        <f t="shared" si="5"/>
        <v>52</v>
      </c>
      <c r="L24" s="36">
        <f t="shared" si="5"/>
        <v>53</v>
      </c>
      <c r="M24" s="36">
        <f t="shared" si="5"/>
        <v>45</v>
      </c>
      <c r="N24" s="36">
        <f t="shared" si="5"/>
        <v>60</v>
      </c>
    </row>
    <row r="25" spans="1:14" ht="12.75" customHeight="1">
      <c r="A25" s="129"/>
      <c r="B25" s="130"/>
      <c r="C25" s="7"/>
      <c r="D25" s="127"/>
      <c r="E25" s="36"/>
      <c r="F25" s="36"/>
      <c r="G25" s="36"/>
      <c r="H25" s="36"/>
      <c r="I25" s="39"/>
      <c r="J25" s="17"/>
      <c r="K25" s="17"/>
      <c r="L25" s="17"/>
      <c r="M25" s="36"/>
      <c r="N25" s="43"/>
    </row>
    <row r="26" spans="1:14" s="4" customFormat="1" ht="12.75" customHeight="1">
      <c r="A26" s="116" t="s">
        <v>49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8"/>
    </row>
    <row r="27" spans="1:14" s="3" customFormat="1" ht="12.75" customHeight="1">
      <c r="A27" s="126"/>
      <c r="B27" s="126"/>
      <c r="C27" s="9">
        <v>208</v>
      </c>
      <c r="D27" s="123">
        <v>10</v>
      </c>
      <c r="E27" s="36">
        <f>ROUNDUP($C27/1000*E$5,0)+$D$27</f>
        <v>32</v>
      </c>
      <c r="F27" s="36">
        <f>ROUNDUP($C27/1000*F$5,0)+$D$27*2</f>
        <v>52</v>
      </c>
      <c r="G27" s="36">
        <f aca="true" t="shared" si="6" ref="G27:N27">ROUNDUP($C27/1000*G$5,0)+$D$27</f>
        <v>33</v>
      </c>
      <c r="H27" s="36">
        <f t="shared" si="6"/>
        <v>34</v>
      </c>
      <c r="I27" s="36">
        <f t="shared" si="6"/>
        <v>38</v>
      </c>
      <c r="J27" s="36">
        <f t="shared" si="6"/>
        <v>42</v>
      </c>
      <c r="K27" s="36">
        <f t="shared" si="6"/>
        <v>45</v>
      </c>
      <c r="L27" s="36">
        <f t="shared" si="6"/>
        <v>46</v>
      </c>
      <c r="M27" s="36">
        <f t="shared" si="6"/>
        <v>40</v>
      </c>
      <c r="N27" s="36">
        <f t="shared" si="6"/>
        <v>52</v>
      </c>
    </row>
    <row r="28" spans="1:14" s="4" customFormat="1" ht="12.75" customHeight="1">
      <c r="A28" s="126"/>
      <c r="B28" s="126"/>
      <c r="C28" s="10"/>
      <c r="D28" s="123"/>
      <c r="E28" s="36"/>
      <c r="F28" s="36"/>
      <c r="G28" s="36"/>
      <c r="H28" s="36"/>
      <c r="I28" s="39"/>
      <c r="J28" s="39"/>
      <c r="K28" s="39"/>
      <c r="L28" s="39"/>
      <c r="M28" s="36"/>
      <c r="N28" s="47"/>
    </row>
    <row r="29" spans="1:14" s="4" customFormat="1" ht="12.75" customHeight="1">
      <c r="A29" s="126"/>
      <c r="B29" s="126"/>
      <c r="C29" s="10"/>
      <c r="D29" s="123"/>
      <c r="E29" s="36"/>
      <c r="F29" s="36"/>
      <c r="G29" s="36"/>
      <c r="H29" s="36"/>
      <c r="I29" s="39"/>
      <c r="J29" s="39"/>
      <c r="K29" s="39"/>
      <c r="L29" s="39"/>
      <c r="M29" s="36"/>
      <c r="N29" s="47"/>
    </row>
    <row r="30" spans="1:14" s="4" customFormat="1" ht="12.75" customHeight="1">
      <c r="A30" s="126"/>
      <c r="B30" s="126"/>
      <c r="C30" s="10"/>
      <c r="D30" s="123"/>
      <c r="E30" s="36"/>
      <c r="F30" s="36"/>
      <c r="G30" s="36"/>
      <c r="H30" s="36"/>
      <c r="I30" s="39"/>
      <c r="J30" s="39"/>
      <c r="K30" s="39"/>
      <c r="L30" s="39"/>
      <c r="M30" s="36"/>
      <c r="N30" s="47"/>
    </row>
    <row r="31" spans="1:14" s="4" customFormat="1" ht="12.75" customHeight="1">
      <c r="A31" s="126"/>
      <c r="B31" s="126"/>
      <c r="C31" s="10"/>
      <c r="D31" s="123"/>
      <c r="E31" s="36"/>
      <c r="F31" s="36"/>
      <c r="G31" s="36"/>
      <c r="H31" s="36"/>
      <c r="I31" s="39"/>
      <c r="J31" s="39"/>
      <c r="K31" s="39"/>
      <c r="L31" s="39"/>
      <c r="M31" s="36"/>
      <c r="N31" s="47"/>
    </row>
    <row r="32" spans="1:14" s="4" customFormat="1" ht="12.75" customHeight="1">
      <c r="A32" s="126"/>
      <c r="B32" s="126"/>
      <c r="C32" s="10"/>
      <c r="D32" s="123"/>
      <c r="E32" s="36"/>
      <c r="F32" s="36"/>
      <c r="G32" s="36"/>
      <c r="H32" s="36"/>
      <c r="I32" s="39"/>
      <c r="J32" s="39"/>
      <c r="K32" s="39"/>
      <c r="L32" s="39"/>
      <c r="M32" s="36"/>
      <c r="N32" s="47"/>
    </row>
    <row r="33" spans="1:14" s="4" customFormat="1" ht="12.75" customHeight="1">
      <c r="A33" s="126"/>
      <c r="B33" s="126"/>
      <c r="C33" s="10"/>
      <c r="D33" s="123"/>
      <c r="E33" s="36"/>
      <c r="F33" s="36"/>
      <c r="G33" s="36"/>
      <c r="H33" s="36"/>
      <c r="I33" s="39"/>
      <c r="J33" s="39"/>
      <c r="K33" s="39"/>
      <c r="L33" s="39"/>
      <c r="M33" s="36"/>
      <c r="N33" s="47"/>
    </row>
    <row r="34" spans="1:14" s="4" customFormat="1" ht="12.75" customHeight="1">
      <c r="A34" s="126"/>
      <c r="B34" s="126"/>
      <c r="C34" s="10"/>
      <c r="D34" s="123"/>
      <c r="E34" s="36"/>
      <c r="F34" s="36"/>
      <c r="G34" s="36"/>
      <c r="H34" s="36"/>
      <c r="I34" s="39"/>
      <c r="J34" s="39"/>
      <c r="K34" s="39"/>
      <c r="L34" s="39"/>
      <c r="M34" s="36"/>
      <c r="N34" s="47"/>
    </row>
    <row r="35" spans="1:14" s="4" customFormat="1" ht="12.75" customHeight="1">
      <c r="A35" s="126"/>
      <c r="B35" s="126"/>
      <c r="C35" s="10"/>
      <c r="D35" s="123"/>
      <c r="E35" s="36"/>
      <c r="F35" s="36"/>
      <c r="G35" s="36"/>
      <c r="H35" s="36"/>
      <c r="I35" s="39"/>
      <c r="J35" s="39"/>
      <c r="K35" s="39"/>
      <c r="L35" s="39"/>
      <c r="M35" s="36"/>
      <c r="N35" s="47"/>
    </row>
    <row r="36" spans="1:14" s="4" customFormat="1" ht="12.75" customHeight="1">
      <c r="A36" s="116" t="s">
        <v>50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8"/>
    </row>
    <row r="37" spans="1:14" s="4" customFormat="1" ht="12.75" customHeight="1">
      <c r="A37" s="126"/>
      <c r="B37" s="126"/>
      <c r="C37" s="9">
        <v>250</v>
      </c>
      <c r="D37" s="123">
        <v>10</v>
      </c>
      <c r="E37" s="36">
        <f>ROUNDUP($C37/1000*E$5,0)+$D$37</f>
        <v>37</v>
      </c>
      <c r="F37" s="36">
        <f>ROUNDUP($C37/1000*F$5,0)+$D$37*2</f>
        <v>58</v>
      </c>
      <c r="G37" s="36">
        <f aca="true" t="shared" si="7" ref="G37:N37">ROUNDUP($C37/1000*G$5,0)+$D$37</f>
        <v>38</v>
      </c>
      <c r="H37" s="36">
        <f t="shared" si="7"/>
        <v>39</v>
      </c>
      <c r="I37" s="36">
        <f t="shared" si="7"/>
        <v>43</v>
      </c>
      <c r="J37" s="36">
        <f t="shared" si="7"/>
        <v>48</v>
      </c>
      <c r="K37" s="36">
        <f t="shared" si="7"/>
        <v>52</v>
      </c>
      <c r="L37" s="36">
        <f t="shared" si="7"/>
        <v>53</v>
      </c>
      <c r="M37" s="36">
        <f t="shared" si="7"/>
        <v>45</v>
      </c>
      <c r="N37" s="36">
        <f t="shared" si="7"/>
        <v>60</v>
      </c>
    </row>
    <row r="38" spans="1:14" s="4" customFormat="1" ht="12.75" customHeight="1">
      <c r="A38" s="126"/>
      <c r="B38" s="126"/>
      <c r="C38" s="10"/>
      <c r="D38" s="123"/>
      <c r="E38" s="33"/>
      <c r="F38" s="33"/>
      <c r="G38" s="33"/>
      <c r="H38" s="33"/>
      <c r="I38" s="34"/>
      <c r="J38" s="34"/>
      <c r="K38" s="34"/>
      <c r="L38" s="34"/>
      <c r="M38" s="33"/>
      <c r="N38" s="48"/>
    </row>
    <row r="39" spans="1:14" s="4" customFormat="1" ht="12.75" customHeight="1">
      <c r="A39" s="126"/>
      <c r="B39" s="126"/>
      <c r="C39" s="10"/>
      <c r="D39" s="123"/>
      <c r="E39" s="33"/>
      <c r="F39" s="33"/>
      <c r="G39" s="33"/>
      <c r="H39" s="33"/>
      <c r="I39" s="34"/>
      <c r="J39" s="34"/>
      <c r="K39" s="34"/>
      <c r="L39" s="34"/>
      <c r="M39" s="33"/>
      <c r="N39" s="48"/>
    </row>
    <row r="40" spans="1:14" s="4" customFormat="1" ht="12.75" customHeight="1">
      <c r="A40" s="126"/>
      <c r="B40" s="126"/>
      <c r="C40" s="10"/>
      <c r="D40" s="123"/>
      <c r="E40" s="33"/>
      <c r="F40" s="33"/>
      <c r="G40" s="33"/>
      <c r="H40" s="33"/>
      <c r="I40" s="34"/>
      <c r="J40" s="34"/>
      <c r="K40" s="34"/>
      <c r="L40" s="34"/>
      <c r="M40" s="33"/>
      <c r="N40" s="48"/>
    </row>
    <row r="41" spans="1:14" s="4" customFormat="1" ht="12.75" customHeight="1">
      <c r="A41" s="126"/>
      <c r="B41" s="126"/>
      <c r="C41" s="10"/>
      <c r="D41" s="123"/>
      <c r="E41" s="33"/>
      <c r="F41" s="33"/>
      <c r="G41" s="33"/>
      <c r="H41" s="33"/>
      <c r="I41" s="34"/>
      <c r="J41" s="34"/>
      <c r="K41" s="34"/>
      <c r="L41" s="34"/>
      <c r="M41" s="33"/>
      <c r="N41" s="48"/>
    </row>
    <row r="42" spans="1:14" s="4" customFormat="1" ht="12.75" customHeight="1">
      <c r="A42" s="126"/>
      <c r="B42" s="126"/>
      <c r="C42" s="10"/>
      <c r="D42" s="123"/>
      <c r="E42" s="33"/>
      <c r="F42" s="33"/>
      <c r="G42" s="33"/>
      <c r="H42" s="33"/>
      <c r="I42" s="34"/>
      <c r="J42" s="34"/>
      <c r="K42" s="34"/>
      <c r="L42" s="34"/>
      <c r="M42" s="33"/>
      <c r="N42" s="48"/>
    </row>
    <row r="43" spans="1:14" s="4" customFormat="1" ht="12.75" customHeight="1">
      <c r="A43" s="126"/>
      <c r="B43" s="126"/>
      <c r="C43" s="10"/>
      <c r="D43" s="123"/>
      <c r="E43" s="33"/>
      <c r="F43" s="33"/>
      <c r="G43" s="33"/>
      <c r="H43" s="33"/>
      <c r="I43" s="34"/>
      <c r="J43" s="34"/>
      <c r="K43" s="34"/>
      <c r="L43" s="34"/>
      <c r="M43" s="33"/>
      <c r="N43" s="48"/>
    </row>
    <row r="44" spans="1:14" s="4" customFormat="1" ht="12.75" customHeight="1">
      <c r="A44" s="126"/>
      <c r="B44" s="126"/>
      <c r="C44" s="10"/>
      <c r="D44" s="123"/>
      <c r="E44" s="33"/>
      <c r="F44" s="33"/>
      <c r="G44" s="33"/>
      <c r="H44" s="33"/>
      <c r="I44" s="34"/>
      <c r="J44" s="34"/>
      <c r="K44" s="34"/>
      <c r="L44" s="34"/>
      <c r="M44" s="33"/>
      <c r="N44" s="48"/>
    </row>
    <row r="45" spans="1:14" s="4" customFormat="1" ht="12.75" customHeight="1">
      <c r="A45" s="126"/>
      <c r="B45" s="126"/>
      <c r="C45" s="10"/>
      <c r="D45" s="123"/>
      <c r="E45" s="33"/>
      <c r="F45" s="33"/>
      <c r="G45" s="33"/>
      <c r="H45" s="33"/>
      <c r="I45" s="34"/>
      <c r="J45" s="34"/>
      <c r="K45" s="34"/>
      <c r="L45" s="34"/>
      <c r="M45" s="33"/>
      <c r="N45" s="48"/>
    </row>
    <row r="46" spans="1:14" s="4" customFormat="1" ht="12.75" customHeight="1">
      <c r="A46" s="116" t="s">
        <v>51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8"/>
    </row>
    <row r="47" spans="1:14" s="4" customFormat="1" ht="12.75" customHeight="1">
      <c r="A47" s="126"/>
      <c r="B47" s="126"/>
      <c r="C47" s="9">
        <v>138</v>
      </c>
      <c r="D47" s="123">
        <v>10</v>
      </c>
      <c r="E47" s="36">
        <f aca="true" t="shared" si="8" ref="E47:E52">ROUNDUP($C47/1000*E$5,0)+$D$47</f>
        <v>25</v>
      </c>
      <c r="F47" s="36">
        <f aca="true" t="shared" si="9" ref="F47:F52">ROUNDUP($C47/1000*F$5,0)+$D$47*2</f>
        <v>41</v>
      </c>
      <c r="G47" s="36">
        <f aca="true" t="shared" si="10" ref="G47:N52">ROUNDUP($C47/1000*G$5,0)+$D$47</f>
        <v>26</v>
      </c>
      <c r="H47" s="36">
        <f t="shared" si="10"/>
        <v>26</v>
      </c>
      <c r="I47" s="36">
        <f t="shared" si="10"/>
        <v>28</v>
      </c>
      <c r="J47" s="36">
        <f t="shared" si="10"/>
        <v>31</v>
      </c>
      <c r="K47" s="36">
        <f t="shared" si="10"/>
        <v>33</v>
      </c>
      <c r="L47" s="36">
        <f t="shared" si="10"/>
        <v>34</v>
      </c>
      <c r="M47" s="36">
        <f t="shared" si="10"/>
        <v>30</v>
      </c>
      <c r="N47" s="36">
        <f t="shared" si="10"/>
        <v>38</v>
      </c>
    </row>
    <row r="48" spans="1:14" s="4" customFormat="1" ht="12.75" customHeight="1">
      <c r="A48" s="126"/>
      <c r="B48" s="126"/>
      <c r="C48" s="9">
        <v>178</v>
      </c>
      <c r="D48" s="123"/>
      <c r="E48" s="36">
        <f t="shared" si="8"/>
        <v>29</v>
      </c>
      <c r="F48" s="36">
        <f t="shared" si="9"/>
        <v>47</v>
      </c>
      <c r="G48" s="36">
        <f t="shared" si="10"/>
        <v>30</v>
      </c>
      <c r="H48" s="36">
        <f t="shared" si="10"/>
        <v>31</v>
      </c>
      <c r="I48" s="36">
        <f t="shared" si="10"/>
        <v>34</v>
      </c>
      <c r="J48" s="36">
        <f t="shared" si="10"/>
        <v>37</v>
      </c>
      <c r="K48" s="36">
        <f t="shared" si="10"/>
        <v>40</v>
      </c>
      <c r="L48" s="36">
        <f t="shared" si="10"/>
        <v>41</v>
      </c>
      <c r="M48" s="36">
        <f t="shared" si="10"/>
        <v>35</v>
      </c>
      <c r="N48" s="36">
        <f t="shared" si="10"/>
        <v>46</v>
      </c>
    </row>
    <row r="49" spans="1:14" s="4" customFormat="1" ht="12.75" customHeight="1">
      <c r="A49" s="126"/>
      <c r="B49" s="126"/>
      <c r="C49" s="9">
        <v>208</v>
      </c>
      <c r="D49" s="123"/>
      <c r="E49" s="36">
        <f t="shared" si="8"/>
        <v>32</v>
      </c>
      <c r="F49" s="36">
        <f t="shared" si="9"/>
        <v>52</v>
      </c>
      <c r="G49" s="36">
        <f t="shared" si="10"/>
        <v>33</v>
      </c>
      <c r="H49" s="36">
        <f t="shared" si="10"/>
        <v>34</v>
      </c>
      <c r="I49" s="36">
        <f t="shared" si="10"/>
        <v>38</v>
      </c>
      <c r="J49" s="36">
        <f t="shared" si="10"/>
        <v>42</v>
      </c>
      <c r="K49" s="36">
        <f t="shared" si="10"/>
        <v>45</v>
      </c>
      <c r="L49" s="36">
        <f t="shared" si="10"/>
        <v>46</v>
      </c>
      <c r="M49" s="36">
        <f t="shared" si="10"/>
        <v>40</v>
      </c>
      <c r="N49" s="36">
        <f t="shared" si="10"/>
        <v>52</v>
      </c>
    </row>
    <row r="50" spans="1:14" s="4" customFormat="1" ht="12.75" customHeight="1">
      <c r="A50" s="126"/>
      <c r="B50" s="126"/>
      <c r="C50" s="9">
        <v>250</v>
      </c>
      <c r="D50" s="123"/>
      <c r="E50" s="36">
        <f t="shared" si="8"/>
        <v>37</v>
      </c>
      <c r="F50" s="36">
        <f t="shared" si="9"/>
        <v>58</v>
      </c>
      <c r="G50" s="36">
        <f t="shared" si="10"/>
        <v>38</v>
      </c>
      <c r="H50" s="36">
        <f t="shared" si="10"/>
        <v>39</v>
      </c>
      <c r="I50" s="36">
        <f t="shared" si="10"/>
        <v>43</v>
      </c>
      <c r="J50" s="36">
        <f t="shared" si="10"/>
        <v>48</v>
      </c>
      <c r="K50" s="36">
        <f t="shared" si="10"/>
        <v>52</v>
      </c>
      <c r="L50" s="36">
        <f t="shared" si="10"/>
        <v>53</v>
      </c>
      <c r="M50" s="36">
        <f t="shared" si="10"/>
        <v>45</v>
      </c>
      <c r="N50" s="36">
        <f t="shared" si="10"/>
        <v>60</v>
      </c>
    </row>
    <row r="51" spans="1:14" s="4" customFormat="1" ht="12.75" customHeight="1">
      <c r="A51" s="126"/>
      <c r="B51" s="126"/>
      <c r="C51" s="9">
        <v>312</v>
      </c>
      <c r="D51" s="123"/>
      <c r="E51" s="36">
        <f t="shared" si="8"/>
        <v>43</v>
      </c>
      <c r="F51" s="36">
        <f t="shared" si="9"/>
        <v>67</v>
      </c>
      <c r="G51" s="36">
        <f t="shared" si="10"/>
        <v>45</v>
      </c>
      <c r="H51" s="36">
        <f t="shared" si="10"/>
        <v>46</v>
      </c>
      <c r="I51" s="36">
        <f t="shared" si="10"/>
        <v>51</v>
      </c>
      <c r="J51" s="36">
        <f t="shared" si="10"/>
        <v>57</v>
      </c>
      <c r="K51" s="36">
        <f t="shared" si="10"/>
        <v>62</v>
      </c>
      <c r="L51" s="36">
        <f t="shared" si="10"/>
        <v>64</v>
      </c>
      <c r="M51" s="36">
        <f t="shared" si="10"/>
        <v>54</v>
      </c>
      <c r="N51" s="36">
        <f t="shared" si="10"/>
        <v>73</v>
      </c>
    </row>
    <row r="52" spans="1:14" s="4" customFormat="1" ht="12.75" customHeight="1">
      <c r="A52" s="126"/>
      <c r="B52" s="126"/>
      <c r="C52" s="9">
        <v>416</v>
      </c>
      <c r="D52" s="123"/>
      <c r="E52" s="36">
        <f t="shared" si="8"/>
        <v>54</v>
      </c>
      <c r="F52" s="36">
        <f t="shared" si="9"/>
        <v>83</v>
      </c>
      <c r="G52" s="36">
        <f t="shared" si="10"/>
        <v>56</v>
      </c>
      <c r="H52" s="36">
        <f t="shared" si="10"/>
        <v>58</v>
      </c>
      <c r="I52" s="36">
        <f t="shared" si="10"/>
        <v>65</v>
      </c>
      <c r="J52" s="36">
        <f t="shared" si="10"/>
        <v>73</v>
      </c>
      <c r="K52" s="36">
        <f t="shared" si="10"/>
        <v>79</v>
      </c>
      <c r="L52" s="36">
        <f t="shared" si="10"/>
        <v>81</v>
      </c>
      <c r="M52" s="36">
        <f t="shared" si="10"/>
        <v>69</v>
      </c>
      <c r="N52" s="36">
        <f t="shared" si="10"/>
        <v>94</v>
      </c>
    </row>
    <row r="53" spans="1:14" s="4" customFormat="1" ht="12.75" customHeight="1">
      <c r="A53" s="126"/>
      <c r="B53" s="126"/>
      <c r="C53" s="9"/>
      <c r="D53" s="123"/>
      <c r="E53" s="36"/>
      <c r="F53" s="36"/>
      <c r="G53" s="36"/>
      <c r="H53" s="36"/>
      <c r="I53" s="17"/>
      <c r="J53" s="39"/>
      <c r="K53" s="39"/>
      <c r="L53" s="39"/>
      <c r="M53" s="36"/>
      <c r="N53" s="47"/>
    </row>
    <row r="54" spans="1:14" s="4" customFormat="1" ht="12.75" customHeight="1">
      <c r="A54" s="126"/>
      <c r="B54" s="126"/>
      <c r="C54" s="9"/>
      <c r="D54" s="123"/>
      <c r="E54" s="36"/>
      <c r="F54" s="36"/>
      <c r="G54" s="36"/>
      <c r="H54" s="36"/>
      <c r="I54" s="17"/>
      <c r="J54" s="39"/>
      <c r="K54" s="39"/>
      <c r="L54" s="39"/>
      <c r="M54" s="36"/>
      <c r="N54" s="47"/>
    </row>
    <row r="55" spans="1:14" s="4" customFormat="1" ht="12.75" customHeight="1">
      <c r="A55" s="126"/>
      <c r="B55" s="126"/>
      <c r="C55" s="8"/>
      <c r="D55" s="123"/>
      <c r="E55" s="36"/>
      <c r="F55" s="36"/>
      <c r="G55" s="36"/>
      <c r="H55" s="36"/>
      <c r="I55" s="17"/>
      <c r="J55" s="39"/>
      <c r="K55" s="39"/>
      <c r="L55" s="39"/>
      <c r="M55" s="36"/>
      <c r="N55" s="47"/>
    </row>
    <row r="56" spans="1:14" s="4" customFormat="1" ht="12.75" customHeight="1">
      <c r="A56" s="116" t="s">
        <v>52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8"/>
    </row>
    <row r="57" spans="1:14" s="3" customFormat="1" ht="12.75" customHeight="1">
      <c r="A57" s="126"/>
      <c r="B57" s="126"/>
      <c r="C57" s="9">
        <v>90</v>
      </c>
      <c r="D57" s="123">
        <v>10</v>
      </c>
      <c r="E57" s="36">
        <f>ROUNDUP($C57/1000*E$5,0)+$D$57</f>
        <v>20</v>
      </c>
      <c r="F57" s="36">
        <f>ROUNDUP($C57/1000*F$5,0)+$D$57*2</f>
        <v>34</v>
      </c>
      <c r="G57" s="36">
        <f aca="true" t="shared" si="11" ref="G57:N57">ROUNDUP($C57/1000*G$5,0)+$D$57</f>
        <v>20</v>
      </c>
      <c r="H57" s="36">
        <f t="shared" si="11"/>
        <v>21</v>
      </c>
      <c r="I57" s="36">
        <f t="shared" si="11"/>
        <v>22</v>
      </c>
      <c r="J57" s="36">
        <f t="shared" si="11"/>
        <v>24</v>
      </c>
      <c r="K57" s="36">
        <f t="shared" si="11"/>
        <v>25</v>
      </c>
      <c r="L57" s="36">
        <f t="shared" si="11"/>
        <v>26</v>
      </c>
      <c r="M57" s="36">
        <f t="shared" si="11"/>
        <v>23</v>
      </c>
      <c r="N57" s="36">
        <f t="shared" si="11"/>
        <v>28</v>
      </c>
    </row>
    <row r="58" spans="1:14" s="4" customFormat="1" ht="12.75" customHeight="1">
      <c r="A58" s="126"/>
      <c r="B58" s="126"/>
      <c r="C58" s="10"/>
      <c r="D58" s="123"/>
      <c r="E58" s="36"/>
      <c r="F58" s="36"/>
      <c r="G58" s="36"/>
      <c r="H58" s="36"/>
      <c r="I58" s="17"/>
      <c r="J58" s="39"/>
      <c r="K58" s="39"/>
      <c r="L58" s="39"/>
      <c r="M58" s="36"/>
      <c r="N58" s="47"/>
    </row>
    <row r="59" spans="1:14" s="4" customFormat="1" ht="12.75" customHeight="1">
      <c r="A59" s="126"/>
      <c r="B59" s="126"/>
      <c r="C59" s="10"/>
      <c r="D59" s="123"/>
      <c r="E59" s="36"/>
      <c r="F59" s="36"/>
      <c r="G59" s="36"/>
      <c r="H59" s="36"/>
      <c r="I59" s="17"/>
      <c r="J59" s="39"/>
      <c r="K59" s="39"/>
      <c r="L59" s="39"/>
      <c r="M59" s="36"/>
      <c r="N59" s="47"/>
    </row>
    <row r="60" spans="1:14" s="4" customFormat="1" ht="12.75" customHeight="1">
      <c r="A60" s="126"/>
      <c r="B60" s="126"/>
      <c r="C60" s="10"/>
      <c r="D60" s="123"/>
      <c r="E60" s="36"/>
      <c r="F60" s="36"/>
      <c r="G60" s="36"/>
      <c r="H60" s="36"/>
      <c r="I60" s="17"/>
      <c r="J60" s="39"/>
      <c r="K60" s="39"/>
      <c r="L60" s="39"/>
      <c r="M60" s="36"/>
      <c r="N60" s="47"/>
    </row>
    <row r="61" spans="1:14" s="4" customFormat="1" ht="12.75" customHeight="1">
      <c r="A61" s="126"/>
      <c r="B61" s="126"/>
      <c r="C61" s="10"/>
      <c r="D61" s="123"/>
      <c r="E61" s="36"/>
      <c r="F61" s="36"/>
      <c r="G61" s="36"/>
      <c r="H61" s="36"/>
      <c r="I61" s="17"/>
      <c r="J61" s="39"/>
      <c r="K61" s="39"/>
      <c r="L61" s="39"/>
      <c r="M61" s="36"/>
      <c r="N61" s="47"/>
    </row>
    <row r="62" spans="1:14" s="4" customFormat="1" ht="12.75" customHeight="1">
      <c r="A62" s="126"/>
      <c r="B62" s="126"/>
      <c r="C62" s="10"/>
      <c r="D62" s="123"/>
      <c r="E62" s="36"/>
      <c r="F62" s="36"/>
      <c r="G62" s="36"/>
      <c r="H62" s="36"/>
      <c r="I62" s="17"/>
      <c r="J62" s="39"/>
      <c r="K62" s="39"/>
      <c r="L62" s="39"/>
      <c r="M62" s="36"/>
      <c r="N62" s="47"/>
    </row>
    <row r="63" spans="1:14" s="4" customFormat="1" ht="12.75" customHeight="1">
      <c r="A63" s="126"/>
      <c r="B63" s="126"/>
      <c r="C63" s="10"/>
      <c r="D63" s="123"/>
      <c r="E63" s="36"/>
      <c r="F63" s="36"/>
      <c r="G63" s="36"/>
      <c r="H63" s="36"/>
      <c r="I63" s="17"/>
      <c r="J63" s="39"/>
      <c r="K63" s="39"/>
      <c r="L63" s="39"/>
      <c r="M63" s="36"/>
      <c r="N63" s="47"/>
    </row>
    <row r="64" spans="1:14" s="4" customFormat="1" ht="12.75" customHeight="1">
      <c r="A64" s="126"/>
      <c r="B64" s="126"/>
      <c r="C64" s="10"/>
      <c r="D64" s="123"/>
      <c r="E64" s="33"/>
      <c r="F64" s="33"/>
      <c r="G64" s="33"/>
      <c r="H64" s="33"/>
      <c r="I64" s="32"/>
      <c r="J64" s="34"/>
      <c r="K64" s="34"/>
      <c r="L64" s="34"/>
      <c r="M64" s="33"/>
      <c r="N64" s="48"/>
    </row>
    <row r="65" spans="1:14" s="4" customFormat="1" ht="12.75" customHeight="1">
      <c r="A65" s="126"/>
      <c r="B65" s="126"/>
      <c r="C65" s="10"/>
      <c r="D65" s="123"/>
      <c r="E65" s="33"/>
      <c r="F65" s="33"/>
      <c r="G65" s="33"/>
      <c r="H65" s="33"/>
      <c r="I65" s="32"/>
      <c r="J65" s="34"/>
      <c r="K65" s="34"/>
      <c r="L65" s="34"/>
      <c r="M65" s="33"/>
      <c r="N65" s="48"/>
    </row>
    <row r="66" spans="1:14" s="4" customFormat="1" ht="12.75" customHeight="1">
      <c r="A66" s="116" t="s">
        <v>53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8"/>
    </row>
    <row r="67" spans="1:14" s="3" customFormat="1" ht="12.75" customHeight="1">
      <c r="A67" s="126"/>
      <c r="B67" s="126"/>
      <c r="C67" s="9">
        <v>250</v>
      </c>
      <c r="D67" s="123">
        <v>10</v>
      </c>
      <c r="E67" s="36">
        <f>ROUNDUP($C67/1000*E$5,0)+$D$67</f>
        <v>37</v>
      </c>
      <c r="F67" s="36">
        <f>ROUNDUP($C67/1000*F$5,0)+$D$67*2</f>
        <v>58</v>
      </c>
      <c r="G67" s="36">
        <f aca="true" t="shared" si="12" ref="G67:N67">ROUNDUP($C67/1000*G$5,0)+$D$67</f>
        <v>38</v>
      </c>
      <c r="H67" s="36">
        <f t="shared" si="12"/>
        <v>39</v>
      </c>
      <c r="I67" s="36">
        <f t="shared" si="12"/>
        <v>43</v>
      </c>
      <c r="J67" s="36">
        <f t="shared" si="12"/>
        <v>48</v>
      </c>
      <c r="K67" s="36">
        <f t="shared" si="12"/>
        <v>52</v>
      </c>
      <c r="L67" s="36">
        <f t="shared" si="12"/>
        <v>53</v>
      </c>
      <c r="M67" s="36">
        <f t="shared" si="12"/>
        <v>45</v>
      </c>
      <c r="N67" s="36">
        <f t="shared" si="12"/>
        <v>60</v>
      </c>
    </row>
    <row r="68" spans="1:14" s="4" customFormat="1" ht="12.75" customHeight="1">
      <c r="A68" s="126"/>
      <c r="B68" s="126"/>
      <c r="C68" s="10"/>
      <c r="D68" s="123"/>
      <c r="E68" s="36"/>
      <c r="F68" s="36"/>
      <c r="G68" s="36"/>
      <c r="H68" s="36"/>
      <c r="I68" s="17"/>
      <c r="J68" s="39"/>
      <c r="K68" s="39"/>
      <c r="L68" s="39"/>
      <c r="M68" s="36"/>
      <c r="N68" s="47"/>
    </row>
    <row r="69" spans="1:14" s="4" customFormat="1" ht="12.75" customHeight="1">
      <c r="A69" s="126"/>
      <c r="B69" s="126"/>
      <c r="C69" s="10"/>
      <c r="D69" s="123"/>
      <c r="E69" s="36"/>
      <c r="F69" s="36"/>
      <c r="G69" s="36"/>
      <c r="H69" s="36"/>
      <c r="I69" s="17"/>
      <c r="J69" s="39"/>
      <c r="K69" s="39"/>
      <c r="L69" s="39"/>
      <c r="M69" s="36"/>
      <c r="N69" s="47"/>
    </row>
    <row r="70" spans="1:14" s="4" customFormat="1" ht="12.75" customHeight="1">
      <c r="A70" s="126"/>
      <c r="B70" s="126"/>
      <c r="C70" s="10"/>
      <c r="D70" s="123"/>
      <c r="E70" s="36"/>
      <c r="F70" s="36"/>
      <c r="G70" s="36"/>
      <c r="H70" s="36"/>
      <c r="I70" s="17"/>
      <c r="J70" s="39"/>
      <c r="K70" s="39"/>
      <c r="L70" s="39"/>
      <c r="M70" s="36"/>
      <c r="N70" s="47"/>
    </row>
    <row r="71" spans="1:14" s="4" customFormat="1" ht="12.75" customHeight="1">
      <c r="A71" s="126"/>
      <c r="B71" s="126"/>
      <c r="C71" s="10"/>
      <c r="D71" s="123"/>
      <c r="E71" s="36"/>
      <c r="F71" s="36"/>
      <c r="G71" s="36"/>
      <c r="H71" s="36"/>
      <c r="I71" s="17"/>
      <c r="J71" s="39"/>
      <c r="K71" s="39"/>
      <c r="L71" s="39"/>
      <c r="M71" s="36"/>
      <c r="N71" s="47"/>
    </row>
    <row r="72" spans="1:14" s="4" customFormat="1" ht="12.75" customHeight="1">
      <c r="A72" s="126"/>
      <c r="B72" s="126"/>
      <c r="C72" s="10"/>
      <c r="D72" s="123"/>
      <c r="E72" s="36"/>
      <c r="F72" s="36"/>
      <c r="G72" s="36"/>
      <c r="H72" s="36"/>
      <c r="I72" s="17"/>
      <c r="J72" s="39"/>
      <c r="K72" s="39"/>
      <c r="L72" s="39"/>
      <c r="M72" s="36"/>
      <c r="N72" s="47"/>
    </row>
    <row r="73" spans="1:14" s="4" customFormat="1" ht="12.75" customHeight="1">
      <c r="A73" s="126"/>
      <c r="B73" s="126"/>
      <c r="C73" s="10"/>
      <c r="D73" s="123"/>
      <c r="E73" s="36"/>
      <c r="F73" s="36"/>
      <c r="G73" s="36"/>
      <c r="H73" s="36"/>
      <c r="I73" s="17"/>
      <c r="J73" s="39"/>
      <c r="K73" s="39"/>
      <c r="L73" s="39"/>
      <c r="M73" s="36"/>
      <c r="N73" s="47"/>
    </row>
    <row r="74" spans="1:14" s="4" customFormat="1" ht="12.75" customHeight="1">
      <c r="A74" s="126"/>
      <c r="B74" s="126"/>
      <c r="C74" s="10"/>
      <c r="D74" s="123"/>
      <c r="E74" s="36"/>
      <c r="F74" s="36"/>
      <c r="G74" s="36"/>
      <c r="H74" s="36"/>
      <c r="I74" s="17"/>
      <c r="J74" s="39"/>
      <c r="K74" s="39"/>
      <c r="L74" s="39"/>
      <c r="M74" s="36"/>
      <c r="N74" s="47"/>
    </row>
    <row r="75" spans="1:14" s="4" customFormat="1" ht="12.75" customHeight="1">
      <c r="A75" s="126"/>
      <c r="B75" s="126"/>
      <c r="C75" s="10"/>
      <c r="D75" s="123"/>
      <c r="E75" s="36"/>
      <c r="F75" s="36"/>
      <c r="G75" s="36"/>
      <c r="H75" s="36"/>
      <c r="I75" s="17"/>
      <c r="J75" s="39"/>
      <c r="K75" s="39"/>
      <c r="L75" s="39"/>
      <c r="M75" s="36"/>
      <c r="N75" s="47"/>
    </row>
    <row r="76" spans="1:14" s="4" customFormat="1" ht="12.75" customHeight="1">
      <c r="A76" s="116" t="s">
        <v>54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8"/>
    </row>
    <row r="77" spans="1:14" ht="12.75" customHeight="1">
      <c r="A77" s="128"/>
      <c r="B77" s="128"/>
      <c r="C77" s="11">
        <v>250</v>
      </c>
      <c r="D77" s="101">
        <v>10</v>
      </c>
      <c r="E77" s="36">
        <f>ROUNDUP($C77/1000*E$5,0)+$D$77</f>
        <v>37</v>
      </c>
      <c r="F77" s="36">
        <f>ROUNDUP($C77/1000*F$5,0)+$D$77*2</f>
        <v>58</v>
      </c>
      <c r="G77" s="36">
        <f aca="true" t="shared" si="13" ref="G77:N77">ROUNDUP($C77/1000*G$5,0)+$D$77</f>
        <v>38</v>
      </c>
      <c r="H77" s="36">
        <f t="shared" si="13"/>
        <v>39</v>
      </c>
      <c r="I77" s="36">
        <f t="shared" si="13"/>
        <v>43</v>
      </c>
      <c r="J77" s="36">
        <f t="shared" si="13"/>
        <v>48</v>
      </c>
      <c r="K77" s="36">
        <f t="shared" si="13"/>
        <v>52</v>
      </c>
      <c r="L77" s="36">
        <f t="shared" si="13"/>
        <v>53</v>
      </c>
      <c r="M77" s="36">
        <f t="shared" si="13"/>
        <v>45</v>
      </c>
      <c r="N77" s="36">
        <f t="shared" si="13"/>
        <v>60</v>
      </c>
    </row>
    <row r="78" spans="1:14" ht="12.75" customHeight="1">
      <c r="A78" s="128"/>
      <c r="B78" s="128"/>
      <c r="C78" s="12"/>
      <c r="D78" s="101"/>
      <c r="E78" s="36"/>
      <c r="F78" s="36"/>
      <c r="G78" s="36"/>
      <c r="H78" s="36"/>
      <c r="I78" s="17"/>
      <c r="J78" s="17"/>
      <c r="K78" s="17"/>
      <c r="L78" s="17"/>
      <c r="M78" s="36"/>
      <c r="N78" s="43"/>
    </row>
    <row r="79" spans="1:14" ht="12.75" customHeight="1">
      <c r="A79" s="128"/>
      <c r="B79" s="128"/>
      <c r="C79" s="12"/>
      <c r="D79" s="101"/>
      <c r="E79" s="36"/>
      <c r="F79" s="36"/>
      <c r="G79" s="36"/>
      <c r="H79" s="36"/>
      <c r="I79" s="17"/>
      <c r="J79" s="17"/>
      <c r="K79" s="17"/>
      <c r="L79" s="17"/>
      <c r="M79" s="36"/>
      <c r="N79" s="43"/>
    </row>
    <row r="80" spans="1:14" ht="12.75" customHeight="1">
      <c r="A80" s="128"/>
      <c r="B80" s="128"/>
      <c r="C80" s="12"/>
      <c r="D80" s="101"/>
      <c r="E80" s="36"/>
      <c r="F80" s="36"/>
      <c r="G80" s="36"/>
      <c r="H80" s="36"/>
      <c r="I80" s="17"/>
      <c r="J80" s="17"/>
      <c r="K80" s="17"/>
      <c r="L80" s="17"/>
      <c r="M80" s="36"/>
      <c r="N80" s="43"/>
    </row>
    <row r="81" spans="1:14" ht="12.75" customHeight="1">
      <c r="A81" s="128"/>
      <c r="B81" s="128"/>
      <c r="C81" s="12"/>
      <c r="D81" s="101"/>
      <c r="E81" s="36"/>
      <c r="F81" s="36"/>
      <c r="G81" s="36"/>
      <c r="H81" s="36"/>
      <c r="I81" s="17"/>
      <c r="J81" s="17"/>
      <c r="K81" s="17"/>
      <c r="L81" s="17"/>
      <c r="M81" s="36"/>
      <c r="N81" s="43"/>
    </row>
    <row r="82" spans="1:14" ht="12.75" customHeight="1">
      <c r="A82" s="128"/>
      <c r="B82" s="128"/>
      <c r="C82" s="12"/>
      <c r="D82" s="101"/>
      <c r="E82" s="36"/>
      <c r="F82" s="36"/>
      <c r="G82" s="36"/>
      <c r="H82" s="36"/>
      <c r="I82" s="17"/>
      <c r="J82" s="17"/>
      <c r="K82" s="17"/>
      <c r="L82" s="17"/>
      <c r="M82" s="36"/>
      <c r="N82" s="43"/>
    </row>
    <row r="83" spans="1:14" ht="12.75" customHeight="1">
      <c r="A83" s="128"/>
      <c r="B83" s="128"/>
      <c r="C83" s="13"/>
      <c r="D83" s="101"/>
      <c r="E83" s="36"/>
      <c r="F83" s="36"/>
      <c r="G83" s="36"/>
      <c r="H83" s="36"/>
      <c r="I83" s="17"/>
      <c r="J83" s="17"/>
      <c r="K83" s="17"/>
      <c r="L83" s="17"/>
      <c r="M83" s="36"/>
      <c r="N83" s="43"/>
    </row>
    <row r="84" spans="1:14" ht="12.75" customHeight="1">
      <c r="A84" s="128"/>
      <c r="B84" s="128"/>
      <c r="C84" s="13"/>
      <c r="D84" s="101"/>
      <c r="E84" s="36"/>
      <c r="F84" s="36"/>
      <c r="G84" s="36"/>
      <c r="H84" s="36"/>
      <c r="I84" s="17"/>
      <c r="J84" s="17"/>
      <c r="K84" s="17"/>
      <c r="L84" s="17"/>
      <c r="M84" s="36"/>
      <c r="N84" s="43"/>
    </row>
    <row r="85" spans="1:14" ht="12.75" customHeight="1">
      <c r="A85" s="128"/>
      <c r="B85" s="128"/>
      <c r="C85" s="13"/>
      <c r="D85" s="101"/>
      <c r="E85" s="33"/>
      <c r="F85" s="33"/>
      <c r="G85" s="33"/>
      <c r="H85" s="33"/>
      <c r="I85" s="32"/>
      <c r="J85" s="32"/>
      <c r="K85" s="32"/>
      <c r="L85" s="32"/>
      <c r="M85" s="33"/>
      <c r="N85" s="49"/>
    </row>
    <row r="86" spans="1:14" ht="12.75" customHeight="1">
      <c r="A86" s="116" t="s">
        <v>55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8"/>
    </row>
    <row r="87" spans="1:14" ht="12.75" customHeight="1">
      <c r="A87" s="99"/>
      <c r="B87" s="99"/>
      <c r="C87" s="13">
        <v>250</v>
      </c>
      <c r="D87" s="100">
        <v>10</v>
      </c>
      <c r="E87" s="36">
        <f>ROUNDUP($C87/1000*E$5,0)+$D$87</f>
        <v>37</v>
      </c>
      <c r="F87" s="36">
        <f>ROUNDUP($C87/1000*F$5,0)+$D$87*2</f>
        <v>58</v>
      </c>
      <c r="G87" s="36">
        <f aca="true" t="shared" si="14" ref="G87:N87">ROUNDUP($C87/1000*G$5,0)+$D$87</f>
        <v>38</v>
      </c>
      <c r="H87" s="36">
        <f t="shared" si="14"/>
        <v>39</v>
      </c>
      <c r="I87" s="36">
        <f t="shared" si="14"/>
        <v>43</v>
      </c>
      <c r="J87" s="36">
        <f t="shared" si="14"/>
        <v>48</v>
      </c>
      <c r="K87" s="36">
        <f t="shared" si="14"/>
        <v>52</v>
      </c>
      <c r="L87" s="36">
        <f t="shared" si="14"/>
        <v>53</v>
      </c>
      <c r="M87" s="36">
        <f t="shared" si="14"/>
        <v>45</v>
      </c>
      <c r="N87" s="36">
        <f t="shared" si="14"/>
        <v>60</v>
      </c>
    </row>
    <row r="88" spans="1:14" ht="12.75" customHeight="1">
      <c r="A88" s="99"/>
      <c r="B88" s="99"/>
      <c r="C88" s="13">
        <v>312</v>
      </c>
      <c r="D88" s="100"/>
      <c r="E88" s="36">
        <f aca="true" t="shared" si="15" ref="E88:N89">ROUNDUP($C88/1000*E$5,0)+$D$87</f>
        <v>43</v>
      </c>
      <c r="F88" s="36">
        <f>ROUNDUP($C88/1000*F$5,0)+$D$87*2</f>
        <v>67</v>
      </c>
      <c r="G88" s="36">
        <f t="shared" si="15"/>
        <v>45</v>
      </c>
      <c r="H88" s="36">
        <f t="shared" si="15"/>
        <v>46</v>
      </c>
      <c r="I88" s="36">
        <f t="shared" si="15"/>
        <v>51</v>
      </c>
      <c r="J88" s="36">
        <f t="shared" si="15"/>
        <v>57</v>
      </c>
      <c r="K88" s="36">
        <f t="shared" si="15"/>
        <v>62</v>
      </c>
      <c r="L88" s="36">
        <f t="shared" si="15"/>
        <v>64</v>
      </c>
      <c r="M88" s="36">
        <f t="shared" si="15"/>
        <v>54</v>
      </c>
      <c r="N88" s="36">
        <f t="shared" si="15"/>
        <v>73</v>
      </c>
    </row>
    <row r="89" spans="1:14" ht="12.75" customHeight="1">
      <c r="A89" s="99"/>
      <c r="B89" s="99"/>
      <c r="C89" s="13">
        <v>416</v>
      </c>
      <c r="D89" s="100"/>
      <c r="E89" s="36">
        <f t="shared" si="15"/>
        <v>54</v>
      </c>
      <c r="F89" s="36">
        <f>ROUNDUP($C89/1000*F$5,0)+$D$87*2</f>
        <v>83</v>
      </c>
      <c r="G89" s="36">
        <f t="shared" si="15"/>
        <v>56</v>
      </c>
      <c r="H89" s="36">
        <f t="shared" si="15"/>
        <v>58</v>
      </c>
      <c r="I89" s="36">
        <f t="shared" si="15"/>
        <v>65</v>
      </c>
      <c r="J89" s="36">
        <f t="shared" si="15"/>
        <v>73</v>
      </c>
      <c r="K89" s="36">
        <f t="shared" si="15"/>
        <v>79</v>
      </c>
      <c r="L89" s="36">
        <f t="shared" si="15"/>
        <v>81</v>
      </c>
      <c r="M89" s="36">
        <f t="shared" si="15"/>
        <v>69</v>
      </c>
      <c r="N89" s="36">
        <f t="shared" si="15"/>
        <v>94</v>
      </c>
    </row>
    <row r="90" spans="1:14" ht="12.75" customHeight="1">
      <c r="A90" s="99"/>
      <c r="B90" s="99"/>
      <c r="C90" s="13"/>
      <c r="D90" s="100"/>
      <c r="E90" s="36"/>
      <c r="F90" s="36"/>
      <c r="G90" s="36"/>
      <c r="H90" s="36"/>
      <c r="I90" s="17"/>
      <c r="J90" s="17"/>
      <c r="K90" s="17"/>
      <c r="L90" s="17"/>
      <c r="M90" s="36"/>
      <c r="N90" s="43"/>
    </row>
    <row r="91" spans="1:14" ht="12.75" customHeight="1">
      <c r="A91" s="99"/>
      <c r="B91" s="99"/>
      <c r="C91" s="13"/>
      <c r="D91" s="100"/>
      <c r="E91" s="36"/>
      <c r="F91" s="36"/>
      <c r="G91" s="36"/>
      <c r="H91" s="36"/>
      <c r="I91" s="17"/>
      <c r="J91" s="17"/>
      <c r="K91" s="17"/>
      <c r="L91" s="17"/>
      <c r="M91" s="36"/>
      <c r="N91" s="43"/>
    </row>
    <row r="92" spans="1:14" ht="12.75" customHeight="1">
      <c r="A92" s="99"/>
      <c r="B92" s="99"/>
      <c r="C92" s="13"/>
      <c r="D92" s="100"/>
      <c r="E92" s="36"/>
      <c r="F92" s="36"/>
      <c r="G92" s="36"/>
      <c r="H92" s="36"/>
      <c r="I92" s="17"/>
      <c r="J92" s="17"/>
      <c r="K92" s="17"/>
      <c r="L92" s="17"/>
      <c r="M92" s="36"/>
      <c r="N92" s="43"/>
    </row>
    <row r="93" spans="1:14" ht="12.75" customHeight="1">
      <c r="A93" s="99"/>
      <c r="B93" s="99"/>
      <c r="C93" s="13"/>
      <c r="D93" s="100"/>
      <c r="E93" s="33"/>
      <c r="F93" s="33"/>
      <c r="G93" s="33"/>
      <c r="H93" s="33"/>
      <c r="I93" s="32"/>
      <c r="J93" s="32"/>
      <c r="K93" s="32"/>
      <c r="L93" s="32"/>
      <c r="M93" s="33"/>
      <c r="N93" s="49"/>
    </row>
    <row r="94" spans="1:14" ht="12.75" customHeight="1">
      <c r="A94" s="116" t="s">
        <v>56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8"/>
    </row>
    <row r="95" spans="1:14" ht="12.75" customHeight="1">
      <c r="A95" s="99"/>
      <c r="B95" s="99"/>
      <c r="C95" s="13">
        <v>312</v>
      </c>
      <c r="D95" s="100">
        <v>10</v>
      </c>
      <c r="E95" s="36">
        <f>ROUNDUP($C95/1000*E$5,0)+$D$95</f>
        <v>43</v>
      </c>
      <c r="F95" s="36">
        <f>ROUNDUP($C95/1000*F$5,0)+$D$95*2</f>
        <v>67</v>
      </c>
      <c r="G95" s="36">
        <f aca="true" t="shared" si="16" ref="G95:N95">ROUNDUP($C95/1000*G$5,0)+$D$95</f>
        <v>45</v>
      </c>
      <c r="H95" s="36">
        <f t="shared" si="16"/>
        <v>46</v>
      </c>
      <c r="I95" s="36">
        <f t="shared" si="16"/>
        <v>51</v>
      </c>
      <c r="J95" s="36">
        <f t="shared" si="16"/>
        <v>57</v>
      </c>
      <c r="K95" s="36">
        <f t="shared" si="16"/>
        <v>62</v>
      </c>
      <c r="L95" s="36">
        <f t="shared" si="16"/>
        <v>64</v>
      </c>
      <c r="M95" s="36">
        <f t="shared" si="16"/>
        <v>54</v>
      </c>
      <c r="N95" s="36">
        <f t="shared" si="16"/>
        <v>73</v>
      </c>
    </row>
    <row r="96" spans="1:14" ht="12.75" customHeight="1">
      <c r="A96" s="99"/>
      <c r="B96" s="99"/>
      <c r="C96" s="13"/>
      <c r="D96" s="100"/>
      <c r="E96" s="33"/>
      <c r="F96" s="33"/>
      <c r="G96" s="33"/>
      <c r="H96" s="33"/>
      <c r="I96" s="32"/>
      <c r="J96" s="32"/>
      <c r="K96" s="32"/>
      <c r="L96" s="32"/>
      <c r="M96" s="33"/>
      <c r="N96" s="49"/>
    </row>
    <row r="97" spans="1:14" ht="12.75" customHeight="1">
      <c r="A97" s="99"/>
      <c r="B97" s="99"/>
      <c r="C97" s="13"/>
      <c r="D97" s="100"/>
      <c r="E97" s="33"/>
      <c r="F97" s="33"/>
      <c r="G97" s="33"/>
      <c r="H97" s="33"/>
      <c r="I97" s="32"/>
      <c r="J97" s="32"/>
      <c r="K97" s="32"/>
      <c r="L97" s="32"/>
      <c r="M97" s="33"/>
      <c r="N97" s="49"/>
    </row>
    <row r="98" spans="1:14" ht="12.75" customHeight="1">
      <c r="A98" s="99"/>
      <c r="B98" s="99"/>
      <c r="C98" s="13"/>
      <c r="D98" s="100"/>
      <c r="E98" s="33"/>
      <c r="F98" s="33"/>
      <c r="G98" s="33"/>
      <c r="H98" s="33"/>
      <c r="I98" s="32"/>
      <c r="J98" s="32"/>
      <c r="K98" s="32"/>
      <c r="L98" s="32"/>
      <c r="M98" s="33"/>
      <c r="N98" s="49"/>
    </row>
    <row r="99" spans="1:14" ht="12.75" customHeight="1">
      <c r="A99" s="99"/>
      <c r="B99" s="99"/>
      <c r="C99" s="13"/>
      <c r="D99" s="100"/>
      <c r="E99" s="33"/>
      <c r="F99" s="33"/>
      <c r="G99" s="33"/>
      <c r="H99" s="33"/>
      <c r="I99" s="32"/>
      <c r="J99" s="32"/>
      <c r="K99" s="32"/>
      <c r="L99" s="32"/>
      <c r="M99" s="33"/>
      <c r="N99" s="49"/>
    </row>
    <row r="100" spans="1:14" ht="12.75" customHeight="1">
      <c r="A100" s="99"/>
      <c r="B100" s="99"/>
      <c r="C100" s="13"/>
      <c r="D100" s="100"/>
      <c r="E100" s="33"/>
      <c r="F100" s="33"/>
      <c r="G100" s="33"/>
      <c r="H100" s="33"/>
      <c r="I100" s="32"/>
      <c r="J100" s="32"/>
      <c r="K100" s="32"/>
      <c r="L100" s="32"/>
      <c r="M100" s="33"/>
      <c r="N100" s="49"/>
    </row>
    <row r="101" spans="1:14" ht="12.75" customHeight="1">
      <c r="A101" s="99"/>
      <c r="B101" s="99"/>
      <c r="C101" s="13"/>
      <c r="D101" s="100"/>
      <c r="E101" s="33"/>
      <c r="F101" s="33"/>
      <c r="G101" s="33"/>
      <c r="H101" s="33"/>
      <c r="I101" s="32"/>
      <c r="J101" s="32"/>
      <c r="K101" s="32"/>
      <c r="L101" s="32"/>
      <c r="M101" s="33"/>
      <c r="N101" s="49"/>
    </row>
    <row r="102" spans="1:14" ht="12.75" customHeight="1">
      <c r="A102" s="116" t="s">
        <v>57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8"/>
    </row>
    <row r="103" spans="1:14" ht="12.75" customHeight="1">
      <c r="A103" s="99"/>
      <c r="B103" s="99"/>
      <c r="C103" s="13">
        <v>312</v>
      </c>
      <c r="D103" s="100">
        <v>10</v>
      </c>
      <c r="E103" s="36">
        <f>ROUNDUP($C103/1000*E$5,0)+$D$103</f>
        <v>43</v>
      </c>
      <c r="F103" s="36">
        <f>ROUNDUP($C103/1000*F$5,0)+$D$103*2</f>
        <v>67</v>
      </c>
      <c r="G103" s="36">
        <f aca="true" t="shared" si="17" ref="G103:N103">ROUNDUP($C103/1000*G$5,0)+$D$103</f>
        <v>45</v>
      </c>
      <c r="H103" s="36">
        <f t="shared" si="17"/>
        <v>46</v>
      </c>
      <c r="I103" s="36">
        <f t="shared" si="17"/>
        <v>51</v>
      </c>
      <c r="J103" s="36">
        <f t="shared" si="17"/>
        <v>57</v>
      </c>
      <c r="K103" s="36">
        <f t="shared" si="17"/>
        <v>62</v>
      </c>
      <c r="L103" s="36">
        <f t="shared" si="17"/>
        <v>64</v>
      </c>
      <c r="M103" s="36">
        <f t="shared" si="17"/>
        <v>54</v>
      </c>
      <c r="N103" s="36">
        <f t="shared" si="17"/>
        <v>73</v>
      </c>
    </row>
    <row r="104" spans="1:14" ht="12.75" customHeight="1">
      <c r="A104" s="99"/>
      <c r="B104" s="99"/>
      <c r="C104" s="13"/>
      <c r="D104" s="100"/>
      <c r="E104" s="33"/>
      <c r="F104" s="33"/>
      <c r="G104" s="33"/>
      <c r="H104" s="33"/>
      <c r="I104" s="32"/>
      <c r="J104" s="32"/>
      <c r="K104" s="32"/>
      <c r="L104" s="32"/>
      <c r="M104" s="33"/>
      <c r="N104" s="49"/>
    </row>
    <row r="105" spans="1:14" ht="12.75" customHeight="1">
      <c r="A105" s="99"/>
      <c r="B105" s="99"/>
      <c r="C105" s="13"/>
      <c r="D105" s="100"/>
      <c r="E105" s="33"/>
      <c r="F105" s="33"/>
      <c r="G105" s="33"/>
      <c r="H105" s="33"/>
      <c r="I105" s="32"/>
      <c r="J105" s="32"/>
      <c r="K105" s="32"/>
      <c r="L105" s="32"/>
      <c r="M105" s="33"/>
      <c r="N105" s="49"/>
    </row>
    <row r="106" spans="1:14" ht="12.75" customHeight="1">
      <c r="A106" s="99"/>
      <c r="B106" s="99"/>
      <c r="C106" s="13"/>
      <c r="D106" s="100"/>
      <c r="E106" s="33"/>
      <c r="F106" s="33"/>
      <c r="G106" s="33"/>
      <c r="H106" s="33"/>
      <c r="I106" s="32"/>
      <c r="J106" s="32"/>
      <c r="K106" s="32"/>
      <c r="L106" s="32"/>
      <c r="M106" s="33"/>
      <c r="N106" s="49"/>
    </row>
    <row r="107" spans="1:14" ht="12.75" customHeight="1">
      <c r="A107" s="99"/>
      <c r="B107" s="99"/>
      <c r="C107" s="13"/>
      <c r="D107" s="100"/>
      <c r="E107" s="33"/>
      <c r="F107" s="33"/>
      <c r="G107" s="33"/>
      <c r="H107" s="33"/>
      <c r="I107" s="32"/>
      <c r="J107" s="32"/>
      <c r="K107" s="32"/>
      <c r="L107" s="32"/>
      <c r="M107" s="33"/>
      <c r="N107" s="49"/>
    </row>
    <row r="108" spans="1:14" ht="12.75" customHeight="1">
      <c r="A108" s="99"/>
      <c r="B108" s="99"/>
      <c r="C108" s="13"/>
      <c r="D108" s="100"/>
      <c r="E108" s="33"/>
      <c r="F108" s="33"/>
      <c r="G108" s="33"/>
      <c r="H108" s="33"/>
      <c r="I108" s="32"/>
      <c r="J108" s="32"/>
      <c r="K108" s="32"/>
      <c r="L108" s="32"/>
      <c r="M108" s="33"/>
      <c r="N108" s="49"/>
    </row>
    <row r="109" spans="1:14" ht="12.75" customHeight="1">
      <c r="A109" s="99"/>
      <c r="B109" s="99"/>
      <c r="C109" s="13"/>
      <c r="D109" s="100"/>
      <c r="E109" s="33"/>
      <c r="F109" s="33"/>
      <c r="G109" s="33"/>
      <c r="H109" s="33"/>
      <c r="I109" s="32"/>
      <c r="J109" s="32"/>
      <c r="K109" s="32"/>
      <c r="L109" s="32"/>
      <c r="M109" s="33"/>
      <c r="N109" s="49"/>
    </row>
    <row r="110" spans="1:14" ht="12.75" customHeight="1">
      <c r="A110" s="116" t="s">
        <v>58</v>
      </c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8"/>
    </row>
    <row r="111" spans="1:14" ht="12.75" customHeight="1">
      <c r="A111" s="99"/>
      <c r="B111" s="99"/>
      <c r="C111" s="13">
        <v>416</v>
      </c>
      <c r="D111" s="24">
        <v>10</v>
      </c>
      <c r="E111" s="36">
        <f>ROUNDUP($C111/1000*E$5,0)+$D$111</f>
        <v>54</v>
      </c>
      <c r="F111" s="36">
        <f>ROUNDUP($C111/1000*F$5,0)+$D$111*2</f>
        <v>83</v>
      </c>
      <c r="G111" s="36">
        <f aca="true" t="shared" si="18" ref="G111:N112">ROUNDUP($C111/1000*G$5,0)+$D$111</f>
        <v>56</v>
      </c>
      <c r="H111" s="36">
        <f t="shared" si="18"/>
        <v>58</v>
      </c>
      <c r="I111" s="36">
        <f t="shared" si="18"/>
        <v>65</v>
      </c>
      <c r="J111" s="36">
        <f t="shared" si="18"/>
        <v>73</v>
      </c>
      <c r="K111" s="36">
        <f t="shared" si="18"/>
        <v>79</v>
      </c>
      <c r="L111" s="36">
        <f t="shared" si="18"/>
        <v>81</v>
      </c>
      <c r="M111" s="36">
        <f t="shared" si="18"/>
        <v>69</v>
      </c>
      <c r="N111" s="36">
        <f t="shared" si="18"/>
        <v>94</v>
      </c>
    </row>
    <row r="112" spans="1:14" ht="12.75" customHeight="1">
      <c r="A112" s="99"/>
      <c r="B112" s="99"/>
      <c r="C112" s="13">
        <v>625</v>
      </c>
      <c r="D112" s="24">
        <v>20</v>
      </c>
      <c r="E112" s="36">
        <f>ROUNDUP($C112/1000*E$5,0)+$D$111</f>
        <v>76</v>
      </c>
      <c r="F112" s="36">
        <f>ROUNDUP($C112/1000*F$5,0)+$D$111*2</f>
        <v>114</v>
      </c>
      <c r="G112" s="36">
        <f t="shared" si="18"/>
        <v>79</v>
      </c>
      <c r="H112" s="36">
        <f t="shared" si="18"/>
        <v>82</v>
      </c>
      <c r="I112" s="36">
        <f t="shared" si="18"/>
        <v>92</v>
      </c>
      <c r="J112" s="36">
        <f t="shared" si="18"/>
        <v>104</v>
      </c>
      <c r="K112" s="36">
        <f t="shared" si="18"/>
        <v>114</v>
      </c>
      <c r="L112" s="36">
        <f t="shared" si="18"/>
        <v>117</v>
      </c>
      <c r="M112" s="36">
        <f t="shared" si="18"/>
        <v>98</v>
      </c>
      <c r="N112" s="36">
        <f>ROUNDUP($C112/1000*N$5,0)+$D$112</f>
        <v>145</v>
      </c>
    </row>
    <row r="113" spans="1:14" ht="12.75" customHeight="1">
      <c r="A113" s="99"/>
      <c r="B113" s="99"/>
      <c r="C113" s="13"/>
      <c r="D113" s="35"/>
      <c r="E113" s="33"/>
      <c r="F113" s="33"/>
      <c r="G113" s="33"/>
      <c r="H113" s="33"/>
      <c r="I113" s="32"/>
      <c r="J113" s="32"/>
      <c r="K113" s="32"/>
      <c r="L113" s="32"/>
      <c r="M113" s="33"/>
      <c r="N113" s="49"/>
    </row>
    <row r="114" spans="1:14" ht="12.75" customHeight="1">
      <c r="A114" s="99"/>
      <c r="B114" s="99"/>
      <c r="C114" s="13"/>
      <c r="D114" s="35"/>
      <c r="E114" s="33"/>
      <c r="F114" s="33"/>
      <c r="G114" s="33"/>
      <c r="H114" s="33"/>
      <c r="I114" s="32"/>
      <c r="J114" s="32"/>
      <c r="K114" s="32"/>
      <c r="L114" s="32"/>
      <c r="M114" s="33"/>
      <c r="N114" s="49"/>
    </row>
    <row r="115" spans="1:14" ht="12.75" customHeight="1">
      <c r="A115" s="99"/>
      <c r="B115" s="99"/>
      <c r="C115" s="13"/>
      <c r="D115" s="35"/>
      <c r="E115" s="33"/>
      <c r="F115" s="33"/>
      <c r="G115" s="33"/>
      <c r="H115" s="33"/>
      <c r="I115" s="32"/>
      <c r="J115" s="32"/>
      <c r="K115" s="32"/>
      <c r="L115" s="32"/>
      <c r="M115" s="33"/>
      <c r="N115" s="49"/>
    </row>
    <row r="116" spans="1:14" ht="12.75" customHeight="1">
      <c r="A116" s="99"/>
      <c r="B116" s="99"/>
      <c r="C116" s="13"/>
      <c r="D116" s="35"/>
      <c r="E116" s="33"/>
      <c r="F116" s="33"/>
      <c r="G116" s="33"/>
      <c r="H116" s="33"/>
      <c r="I116" s="32"/>
      <c r="J116" s="32"/>
      <c r="K116" s="32"/>
      <c r="L116" s="32"/>
      <c r="M116" s="33"/>
      <c r="N116" s="49"/>
    </row>
    <row r="117" spans="1:14" ht="12.75" customHeight="1">
      <c r="A117" s="99"/>
      <c r="B117" s="99"/>
      <c r="C117" s="13"/>
      <c r="D117" s="35"/>
      <c r="E117" s="33"/>
      <c r="F117" s="33"/>
      <c r="G117" s="33"/>
      <c r="H117" s="33"/>
      <c r="I117" s="32"/>
      <c r="J117" s="32"/>
      <c r="K117" s="32"/>
      <c r="L117" s="32"/>
      <c r="M117" s="33"/>
      <c r="N117" s="49"/>
    </row>
    <row r="118" spans="1:14" ht="12.75" customHeight="1">
      <c r="A118" s="116" t="s">
        <v>59</v>
      </c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8"/>
    </row>
    <row r="119" spans="1:14" ht="12.75" customHeight="1">
      <c r="A119" s="99"/>
      <c r="B119" s="99"/>
      <c r="C119" s="13">
        <v>250</v>
      </c>
      <c r="D119" s="100">
        <v>10</v>
      </c>
      <c r="E119" s="36">
        <f>ROUNDUP($C119/1000*E$5,0)+$D$119</f>
        <v>37</v>
      </c>
      <c r="F119" s="36">
        <f>ROUNDUP($C119/1000*F$5,0)+$D$119*2</f>
        <v>58</v>
      </c>
      <c r="G119" s="36">
        <f aca="true" t="shared" si="19" ref="G119:N120">ROUNDUP($C119/1000*G$5,0)+$D$119</f>
        <v>38</v>
      </c>
      <c r="H119" s="36">
        <f t="shared" si="19"/>
        <v>39</v>
      </c>
      <c r="I119" s="36">
        <f t="shared" si="19"/>
        <v>43</v>
      </c>
      <c r="J119" s="36">
        <f t="shared" si="19"/>
        <v>48</v>
      </c>
      <c r="K119" s="36">
        <f t="shared" si="19"/>
        <v>52</v>
      </c>
      <c r="L119" s="36">
        <f t="shared" si="19"/>
        <v>53</v>
      </c>
      <c r="M119" s="36">
        <f t="shared" si="19"/>
        <v>45</v>
      </c>
      <c r="N119" s="36">
        <f t="shared" si="19"/>
        <v>60</v>
      </c>
    </row>
    <row r="120" spans="1:14" ht="12.75" customHeight="1">
      <c r="A120" s="99"/>
      <c r="B120" s="99"/>
      <c r="C120" s="13">
        <v>312</v>
      </c>
      <c r="D120" s="100"/>
      <c r="E120" s="36">
        <f>ROUNDUP($C120/1000*E$5,0)+$D$119</f>
        <v>43</v>
      </c>
      <c r="F120" s="36">
        <f>ROUNDUP($C120/1000*F$5,0)+$D$119*2</f>
        <v>67</v>
      </c>
      <c r="G120" s="36">
        <f t="shared" si="19"/>
        <v>45</v>
      </c>
      <c r="H120" s="36">
        <f t="shared" si="19"/>
        <v>46</v>
      </c>
      <c r="I120" s="36">
        <f t="shared" si="19"/>
        <v>51</v>
      </c>
      <c r="J120" s="36">
        <f t="shared" si="19"/>
        <v>57</v>
      </c>
      <c r="K120" s="36">
        <f t="shared" si="19"/>
        <v>62</v>
      </c>
      <c r="L120" s="36">
        <f t="shared" si="19"/>
        <v>64</v>
      </c>
      <c r="M120" s="36">
        <f t="shared" si="19"/>
        <v>54</v>
      </c>
      <c r="N120" s="36">
        <f t="shared" si="19"/>
        <v>73</v>
      </c>
    </row>
    <row r="121" spans="1:14" ht="12.75" customHeight="1">
      <c r="A121" s="99"/>
      <c r="B121" s="99"/>
      <c r="C121" s="13"/>
      <c r="D121" s="100"/>
      <c r="E121" s="33"/>
      <c r="F121" s="33"/>
      <c r="G121" s="33"/>
      <c r="H121" s="33"/>
      <c r="I121" s="32"/>
      <c r="J121" s="32"/>
      <c r="K121" s="32"/>
      <c r="L121" s="32"/>
      <c r="M121" s="33"/>
      <c r="N121" s="49"/>
    </row>
    <row r="122" spans="1:14" ht="12.75" customHeight="1">
      <c r="A122" s="99"/>
      <c r="B122" s="99"/>
      <c r="C122" s="13"/>
      <c r="D122" s="100"/>
      <c r="E122" s="33"/>
      <c r="F122" s="33"/>
      <c r="G122" s="33"/>
      <c r="H122" s="33"/>
      <c r="I122" s="32"/>
      <c r="J122" s="32"/>
      <c r="K122" s="32"/>
      <c r="L122" s="32"/>
      <c r="M122" s="33"/>
      <c r="N122" s="49"/>
    </row>
    <row r="123" spans="1:14" ht="12.75" customHeight="1">
      <c r="A123" s="99"/>
      <c r="B123" s="99"/>
      <c r="C123" s="13"/>
      <c r="D123" s="100"/>
      <c r="E123" s="33"/>
      <c r="F123" s="33"/>
      <c r="G123" s="33"/>
      <c r="H123" s="33"/>
      <c r="I123" s="32"/>
      <c r="J123" s="32"/>
      <c r="K123" s="32"/>
      <c r="L123" s="32"/>
      <c r="M123" s="33"/>
      <c r="N123" s="49"/>
    </row>
    <row r="124" spans="1:14" ht="12.75" customHeight="1">
      <c r="A124" s="99"/>
      <c r="B124" s="99"/>
      <c r="C124" s="13"/>
      <c r="D124" s="100"/>
      <c r="E124" s="33"/>
      <c r="F124" s="33"/>
      <c r="G124" s="33"/>
      <c r="H124" s="33"/>
      <c r="I124" s="32"/>
      <c r="J124" s="32"/>
      <c r="K124" s="32"/>
      <c r="L124" s="32"/>
      <c r="M124" s="33"/>
      <c r="N124" s="49"/>
    </row>
    <row r="125" spans="1:14" ht="12.75" customHeight="1">
      <c r="A125" s="99"/>
      <c r="B125" s="99"/>
      <c r="C125" s="13"/>
      <c r="D125" s="100"/>
      <c r="E125" s="33"/>
      <c r="F125" s="33"/>
      <c r="G125" s="33"/>
      <c r="H125" s="33"/>
      <c r="I125" s="32"/>
      <c r="J125" s="32"/>
      <c r="K125" s="32"/>
      <c r="L125" s="32"/>
      <c r="M125" s="33"/>
      <c r="N125" s="49"/>
    </row>
    <row r="126" spans="1:14" ht="12.75" customHeight="1">
      <c r="A126" s="116" t="s">
        <v>60</v>
      </c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8"/>
    </row>
    <row r="127" spans="1:14" ht="12.75" customHeight="1">
      <c r="A127" s="99"/>
      <c r="B127" s="99"/>
      <c r="C127" s="13">
        <v>250</v>
      </c>
      <c r="D127" s="100">
        <v>10</v>
      </c>
      <c r="E127" s="36">
        <f>ROUNDUP($C127/1000*E$5,0)+$D$127</f>
        <v>37</v>
      </c>
      <c r="F127" s="36">
        <f>ROUNDUP($C127/1000*F$5,0)+$D$127*2</f>
        <v>58</v>
      </c>
      <c r="G127" s="36">
        <f aca="true" t="shared" si="20" ref="G127:N128">ROUNDUP($C127/1000*G$5,0)+$D$127</f>
        <v>38</v>
      </c>
      <c r="H127" s="36">
        <f t="shared" si="20"/>
        <v>39</v>
      </c>
      <c r="I127" s="36">
        <f t="shared" si="20"/>
        <v>43</v>
      </c>
      <c r="J127" s="36">
        <f t="shared" si="20"/>
        <v>48</v>
      </c>
      <c r="K127" s="36">
        <f t="shared" si="20"/>
        <v>52</v>
      </c>
      <c r="L127" s="36">
        <f t="shared" si="20"/>
        <v>53</v>
      </c>
      <c r="M127" s="36">
        <f t="shared" si="20"/>
        <v>45</v>
      </c>
      <c r="N127" s="36">
        <f t="shared" si="20"/>
        <v>60</v>
      </c>
    </row>
    <row r="128" spans="1:14" ht="12.75" customHeight="1">
      <c r="A128" s="99"/>
      <c r="B128" s="99"/>
      <c r="C128" s="13">
        <v>312</v>
      </c>
      <c r="D128" s="100"/>
      <c r="E128" s="36">
        <f>ROUNDUP($C128/1000*E$5,0)+$D$127</f>
        <v>43</v>
      </c>
      <c r="F128" s="36">
        <f>ROUNDUP($C128/1000*F$5,0)+$D$127*2</f>
        <v>67</v>
      </c>
      <c r="G128" s="36">
        <f t="shared" si="20"/>
        <v>45</v>
      </c>
      <c r="H128" s="36">
        <f t="shared" si="20"/>
        <v>46</v>
      </c>
      <c r="I128" s="36">
        <f t="shared" si="20"/>
        <v>51</v>
      </c>
      <c r="J128" s="36">
        <f t="shared" si="20"/>
        <v>57</v>
      </c>
      <c r="K128" s="36">
        <f t="shared" si="20"/>
        <v>62</v>
      </c>
      <c r="L128" s="36">
        <f t="shared" si="20"/>
        <v>64</v>
      </c>
      <c r="M128" s="36">
        <f t="shared" si="20"/>
        <v>54</v>
      </c>
      <c r="N128" s="36">
        <f t="shared" si="20"/>
        <v>73</v>
      </c>
    </row>
    <row r="129" spans="1:14" ht="12.75" customHeight="1">
      <c r="A129" s="99"/>
      <c r="B129" s="99"/>
      <c r="C129" s="13"/>
      <c r="D129" s="100"/>
      <c r="E129" s="33"/>
      <c r="F129" s="33"/>
      <c r="G129" s="33"/>
      <c r="H129" s="33"/>
      <c r="I129" s="32"/>
      <c r="J129" s="32"/>
      <c r="K129" s="32"/>
      <c r="L129" s="32"/>
      <c r="M129" s="33"/>
      <c r="N129" s="49"/>
    </row>
    <row r="130" spans="1:14" ht="12.75" customHeight="1">
      <c r="A130" s="99"/>
      <c r="B130" s="99"/>
      <c r="C130" s="13"/>
      <c r="D130" s="100"/>
      <c r="E130" s="33"/>
      <c r="F130" s="33"/>
      <c r="G130" s="33"/>
      <c r="H130" s="33"/>
      <c r="I130" s="32"/>
      <c r="J130" s="32"/>
      <c r="K130" s="32"/>
      <c r="L130" s="32"/>
      <c r="M130" s="33"/>
      <c r="N130" s="49"/>
    </row>
    <row r="131" spans="1:14" ht="12.75" customHeight="1">
      <c r="A131" s="99"/>
      <c r="B131" s="99"/>
      <c r="C131" s="13"/>
      <c r="D131" s="100"/>
      <c r="E131" s="33"/>
      <c r="F131" s="33"/>
      <c r="G131" s="33"/>
      <c r="H131" s="33"/>
      <c r="I131" s="32"/>
      <c r="J131" s="32"/>
      <c r="K131" s="32"/>
      <c r="L131" s="32"/>
      <c r="M131" s="33"/>
      <c r="N131" s="49"/>
    </row>
    <row r="132" spans="1:14" ht="12.75" customHeight="1">
      <c r="A132" s="99"/>
      <c r="B132" s="99"/>
      <c r="C132" s="13"/>
      <c r="D132" s="100"/>
      <c r="E132" s="33"/>
      <c r="F132" s="33"/>
      <c r="G132" s="33"/>
      <c r="H132" s="33"/>
      <c r="I132" s="32"/>
      <c r="J132" s="32"/>
      <c r="K132" s="32"/>
      <c r="L132" s="32"/>
      <c r="M132" s="33"/>
      <c r="N132" s="49"/>
    </row>
    <row r="133" spans="1:14" ht="12.75" customHeight="1">
      <c r="A133" s="99"/>
      <c r="B133" s="99"/>
      <c r="C133" s="13"/>
      <c r="D133" s="100"/>
      <c r="E133" s="33"/>
      <c r="F133" s="33"/>
      <c r="G133" s="33"/>
      <c r="H133" s="33"/>
      <c r="I133" s="32"/>
      <c r="J133" s="32"/>
      <c r="K133" s="32"/>
      <c r="L133" s="32"/>
      <c r="M133" s="33"/>
      <c r="N133" s="49"/>
    </row>
    <row r="134" spans="1:14" ht="12.75" customHeight="1">
      <c r="A134" s="99"/>
      <c r="B134" s="99"/>
      <c r="C134" s="13"/>
      <c r="D134" s="100"/>
      <c r="E134" s="33"/>
      <c r="F134" s="33"/>
      <c r="G134" s="33"/>
      <c r="H134" s="33"/>
      <c r="I134" s="32"/>
      <c r="J134" s="32"/>
      <c r="K134" s="32"/>
      <c r="L134" s="32"/>
      <c r="M134" s="33"/>
      <c r="N134" s="49"/>
    </row>
    <row r="135" spans="1:14" ht="12.75" customHeight="1">
      <c r="A135" s="116" t="s">
        <v>61</v>
      </c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8"/>
    </row>
    <row r="136" spans="1:14" ht="12.75" customHeight="1">
      <c r="A136" s="99"/>
      <c r="B136" s="99"/>
      <c r="C136" s="13">
        <v>90</v>
      </c>
      <c r="D136" s="100">
        <v>10</v>
      </c>
      <c r="E136" s="36">
        <f>ROUNDUP($C136/1000*E$5,0)+$D$136</f>
        <v>20</v>
      </c>
      <c r="F136" s="36">
        <f>ROUNDUP($C136/1000*F$5,0)+$D$136*2</f>
        <v>34</v>
      </c>
      <c r="G136" s="36">
        <f aca="true" t="shared" si="21" ref="G136:N136">ROUNDUP($C136/1000*G$5,0)+$D$136</f>
        <v>20</v>
      </c>
      <c r="H136" s="36">
        <f t="shared" si="21"/>
        <v>21</v>
      </c>
      <c r="I136" s="36">
        <f t="shared" si="21"/>
        <v>22</v>
      </c>
      <c r="J136" s="36">
        <f t="shared" si="21"/>
        <v>24</v>
      </c>
      <c r="K136" s="36">
        <f t="shared" si="21"/>
        <v>25</v>
      </c>
      <c r="L136" s="36">
        <f t="shared" si="21"/>
        <v>26</v>
      </c>
      <c r="M136" s="36">
        <f t="shared" si="21"/>
        <v>23</v>
      </c>
      <c r="N136" s="36">
        <f t="shared" si="21"/>
        <v>28</v>
      </c>
    </row>
    <row r="137" spans="1:14" ht="12.75" customHeight="1">
      <c r="A137" s="99"/>
      <c r="B137" s="99"/>
      <c r="C137" s="13"/>
      <c r="D137" s="100"/>
      <c r="E137" s="33"/>
      <c r="F137" s="33"/>
      <c r="G137" s="33"/>
      <c r="H137" s="33"/>
      <c r="I137" s="32"/>
      <c r="J137" s="32"/>
      <c r="K137" s="32"/>
      <c r="L137" s="32"/>
      <c r="M137" s="32"/>
      <c r="N137" s="49"/>
    </row>
    <row r="138" spans="1:14" ht="12.75" customHeight="1">
      <c r="A138" s="99"/>
      <c r="B138" s="99"/>
      <c r="C138" s="13"/>
      <c r="D138" s="100"/>
      <c r="E138" s="33"/>
      <c r="F138" s="33"/>
      <c r="G138" s="33"/>
      <c r="H138" s="33"/>
      <c r="I138" s="32"/>
      <c r="J138" s="32"/>
      <c r="K138" s="32"/>
      <c r="L138" s="32"/>
      <c r="M138" s="32"/>
      <c r="N138" s="49"/>
    </row>
    <row r="139" spans="1:14" ht="12.75" customHeight="1">
      <c r="A139" s="99"/>
      <c r="B139" s="99"/>
      <c r="C139" s="13"/>
      <c r="D139" s="100"/>
      <c r="E139" s="33"/>
      <c r="F139" s="33"/>
      <c r="G139" s="33"/>
      <c r="H139" s="33"/>
      <c r="I139" s="32"/>
      <c r="J139" s="32"/>
      <c r="K139" s="32"/>
      <c r="L139" s="32"/>
      <c r="M139" s="32"/>
      <c r="N139" s="49"/>
    </row>
    <row r="140" spans="1:14" ht="12.75" customHeight="1">
      <c r="A140" s="99"/>
      <c r="B140" s="99"/>
      <c r="C140" s="13"/>
      <c r="D140" s="100"/>
      <c r="E140" s="33"/>
      <c r="F140" s="33"/>
      <c r="G140" s="33"/>
      <c r="H140" s="33"/>
      <c r="I140" s="32"/>
      <c r="J140" s="32"/>
      <c r="K140" s="32"/>
      <c r="L140" s="32"/>
      <c r="M140" s="32"/>
      <c r="N140" s="49"/>
    </row>
    <row r="141" spans="1:14" ht="12.75" customHeight="1">
      <c r="A141" s="99"/>
      <c r="B141" s="99"/>
      <c r="C141" s="13"/>
      <c r="D141" s="100"/>
      <c r="E141" s="33"/>
      <c r="F141" s="33"/>
      <c r="G141" s="33"/>
      <c r="H141" s="33"/>
      <c r="I141" s="32"/>
      <c r="J141" s="32"/>
      <c r="K141" s="32"/>
      <c r="L141" s="32"/>
      <c r="M141" s="32"/>
      <c r="N141" s="49"/>
    </row>
    <row r="142" spans="1:14" ht="12.75" customHeight="1">
      <c r="A142" s="99"/>
      <c r="B142" s="99"/>
      <c r="C142" s="13"/>
      <c r="D142" s="100"/>
      <c r="E142" s="33"/>
      <c r="F142" s="33"/>
      <c r="G142" s="33"/>
      <c r="H142" s="33"/>
      <c r="I142" s="32"/>
      <c r="J142" s="32"/>
      <c r="K142" s="32"/>
      <c r="L142" s="32"/>
      <c r="M142" s="32"/>
      <c r="N142" s="49"/>
    </row>
    <row r="143" spans="1:14" ht="12.75" customHeight="1">
      <c r="A143" s="99"/>
      <c r="B143" s="99"/>
      <c r="C143" s="13"/>
      <c r="D143" s="100"/>
      <c r="E143" s="33"/>
      <c r="F143" s="33"/>
      <c r="G143" s="33"/>
      <c r="H143" s="33"/>
      <c r="I143" s="32"/>
      <c r="J143" s="32"/>
      <c r="K143" s="32"/>
      <c r="L143" s="32"/>
      <c r="M143" s="32"/>
      <c r="N143" s="49"/>
    </row>
    <row r="144" spans="1:14" ht="12.75" customHeight="1">
      <c r="A144" s="116" t="s">
        <v>62</v>
      </c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8"/>
    </row>
    <row r="145" spans="1:14" ht="12.75" customHeight="1">
      <c r="A145" s="99"/>
      <c r="B145" s="99"/>
      <c r="C145" s="13">
        <v>250</v>
      </c>
      <c r="D145" s="100">
        <v>10</v>
      </c>
      <c r="E145" s="36">
        <f>ROUNDUP($C145/1000*E$5,0)+$D$145</f>
        <v>37</v>
      </c>
      <c r="F145" s="36">
        <f>ROUNDUP($C145/1000*F$5,0)+$D$145*2</f>
        <v>58</v>
      </c>
      <c r="G145" s="36">
        <f aca="true" t="shared" si="22" ref="G145:N145">ROUNDUP($C145/1000*G$5,0)+$D$145</f>
        <v>38</v>
      </c>
      <c r="H145" s="36">
        <f t="shared" si="22"/>
        <v>39</v>
      </c>
      <c r="I145" s="36">
        <f t="shared" si="22"/>
        <v>43</v>
      </c>
      <c r="J145" s="36">
        <f t="shared" si="22"/>
        <v>48</v>
      </c>
      <c r="K145" s="36">
        <f t="shared" si="22"/>
        <v>52</v>
      </c>
      <c r="L145" s="36">
        <f t="shared" si="22"/>
        <v>53</v>
      </c>
      <c r="M145" s="36">
        <f t="shared" si="22"/>
        <v>45</v>
      </c>
      <c r="N145" s="36">
        <f t="shared" si="22"/>
        <v>60</v>
      </c>
    </row>
    <row r="146" spans="1:14" ht="12.75" customHeight="1">
      <c r="A146" s="99"/>
      <c r="B146" s="99"/>
      <c r="C146" s="13">
        <v>312</v>
      </c>
      <c r="D146" s="100"/>
      <c r="E146" s="36">
        <f aca="true" t="shared" si="23" ref="E146:N148">ROUNDUP($C146/1000*E$5,0)+$D$145</f>
        <v>43</v>
      </c>
      <c r="F146" s="36">
        <f>ROUNDUP($C146/1000*F$5,0)+$D$145*2</f>
        <v>67</v>
      </c>
      <c r="G146" s="36">
        <f t="shared" si="23"/>
        <v>45</v>
      </c>
      <c r="H146" s="36">
        <f t="shared" si="23"/>
        <v>46</v>
      </c>
      <c r="I146" s="36">
        <f t="shared" si="23"/>
        <v>51</v>
      </c>
      <c r="J146" s="36">
        <f t="shared" si="23"/>
        <v>57</v>
      </c>
      <c r="K146" s="36">
        <f t="shared" si="23"/>
        <v>62</v>
      </c>
      <c r="L146" s="36">
        <f t="shared" si="23"/>
        <v>64</v>
      </c>
      <c r="M146" s="36">
        <f t="shared" si="23"/>
        <v>54</v>
      </c>
      <c r="N146" s="36">
        <f t="shared" si="23"/>
        <v>73</v>
      </c>
    </row>
    <row r="147" spans="1:14" ht="12.75" customHeight="1">
      <c r="A147" s="99"/>
      <c r="B147" s="99"/>
      <c r="C147" s="13">
        <v>416</v>
      </c>
      <c r="D147" s="100"/>
      <c r="E147" s="36">
        <f t="shared" si="23"/>
        <v>54</v>
      </c>
      <c r="F147" s="36">
        <f>ROUNDUP($C147/1000*F$5,0)+$D$145*2</f>
        <v>83</v>
      </c>
      <c r="G147" s="36">
        <f t="shared" si="23"/>
        <v>56</v>
      </c>
      <c r="H147" s="36">
        <f t="shared" si="23"/>
        <v>58</v>
      </c>
      <c r="I147" s="36">
        <f t="shared" si="23"/>
        <v>65</v>
      </c>
      <c r="J147" s="36">
        <f t="shared" si="23"/>
        <v>73</v>
      </c>
      <c r="K147" s="36">
        <f t="shared" si="23"/>
        <v>79</v>
      </c>
      <c r="L147" s="36">
        <f t="shared" si="23"/>
        <v>81</v>
      </c>
      <c r="M147" s="36">
        <f t="shared" si="23"/>
        <v>69</v>
      </c>
      <c r="N147" s="36">
        <f t="shared" si="23"/>
        <v>94</v>
      </c>
    </row>
    <row r="148" spans="1:14" ht="12.75" customHeight="1">
      <c r="A148" s="99"/>
      <c r="B148" s="99"/>
      <c r="C148" s="13">
        <v>625</v>
      </c>
      <c r="D148" s="20">
        <v>20</v>
      </c>
      <c r="E148" s="36">
        <f t="shared" si="23"/>
        <v>76</v>
      </c>
      <c r="F148" s="36">
        <f>ROUNDUP($C148/1000*F$5,0)+$D$145*2</f>
        <v>114</v>
      </c>
      <c r="G148" s="36">
        <f t="shared" si="23"/>
        <v>79</v>
      </c>
      <c r="H148" s="36">
        <f t="shared" si="23"/>
        <v>82</v>
      </c>
      <c r="I148" s="36">
        <f t="shared" si="23"/>
        <v>92</v>
      </c>
      <c r="J148" s="36">
        <f t="shared" si="23"/>
        <v>104</v>
      </c>
      <c r="K148" s="36">
        <f t="shared" si="23"/>
        <v>114</v>
      </c>
      <c r="L148" s="36">
        <f t="shared" si="23"/>
        <v>117</v>
      </c>
      <c r="M148" s="36">
        <f t="shared" si="23"/>
        <v>98</v>
      </c>
      <c r="N148" s="36">
        <f>ROUNDUP($C148/1000*N$5,0)+D148</f>
        <v>145</v>
      </c>
    </row>
    <row r="149" spans="1:14" ht="12.75" customHeight="1">
      <c r="A149" s="99"/>
      <c r="B149" s="99"/>
      <c r="C149" s="13"/>
      <c r="D149" s="37"/>
      <c r="E149" s="33"/>
      <c r="F149" s="33"/>
      <c r="G149" s="33"/>
      <c r="H149" s="33"/>
      <c r="I149" s="32"/>
      <c r="J149" s="32"/>
      <c r="K149" s="32"/>
      <c r="L149" s="32"/>
      <c r="M149" s="32"/>
      <c r="N149" s="49"/>
    </row>
    <row r="150" spans="1:14" ht="12.75" customHeight="1">
      <c r="A150" s="99"/>
      <c r="B150" s="99"/>
      <c r="C150" s="13"/>
      <c r="D150" s="37"/>
      <c r="E150" s="33"/>
      <c r="F150" s="33"/>
      <c r="G150" s="33"/>
      <c r="H150" s="33"/>
      <c r="I150" s="32"/>
      <c r="J150" s="32"/>
      <c r="K150" s="32"/>
      <c r="L150" s="32"/>
      <c r="M150" s="32"/>
      <c r="N150" s="49"/>
    </row>
    <row r="151" spans="1:14" ht="12.75" customHeight="1">
      <c r="A151" s="99"/>
      <c r="B151" s="99"/>
      <c r="C151" s="13"/>
      <c r="D151" s="37"/>
      <c r="E151" s="33"/>
      <c r="F151" s="33"/>
      <c r="G151" s="33"/>
      <c r="H151" s="33"/>
      <c r="I151" s="32"/>
      <c r="J151" s="32"/>
      <c r="K151" s="32"/>
      <c r="L151" s="32"/>
      <c r="M151" s="32"/>
      <c r="N151" s="49"/>
    </row>
    <row r="152" spans="1:14" ht="12.75" customHeight="1">
      <c r="A152" s="116" t="s">
        <v>63</v>
      </c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8"/>
    </row>
    <row r="153" spans="1:256" ht="12.75" customHeight="1">
      <c r="A153" s="99"/>
      <c r="B153" s="99"/>
      <c r="C153" s="13">
        <v>416</v>
      </c>
      <c r="D153" s="100">
        <v>20</v>
      </c>
      <c r="E153" s="36">
        <f>ROUNDUP($C153/1000*E$5,0)+$D$153</f>
        <v>64</v>
      </c>
      <c r="F153" s="36">
        <f>ROUNDUP($C153/1000*F$5,0)+$D$153*2</f>
        <v>103</v>
      </c>
      <c r="G153" s="36">
        <f aca="true" t="shared" si="24" ref="G153:BQ154">ROUNDUP($C153/1000*G$5,0)+$D$153</f>
        <v>66</v>
      </c>
      <c r="H153" s="36">
        <f t="shared" si="24"/>
        <v>68</v>
      </c>
      <c r="I153" s="36">
        <f t="shared" si="24"/>
        <v>75</v>
      </c>
      <c r="J153" s="36">
        <f t="shared" si="24"/>
        <v>83</v>
      </c>
      <c r="K153" s="36">
        <f t="shared" si="24"/>
        <v>89</v>
      </c>
      <c r="L153" s="36">
        <f t="shared" si="24"/>
        <v>91</v>
      </c>
      <c r="M153" s="36">
        <f t="shared" si="24"/>
        <v>79</v>
      </c>
      <c r="N153" s="36">
        <f>ROUNDUP($C153/1000*N$5,0)+$D$153</f>
        <v>104</v>
      </c>
      <c r="O153" s="36">
        <f t="shared" si="24"/>
        <v>20</v>
      </c>
      <c r="P153" s="36">
        <f t="shared" si="24"/>
        <v>20</v>
      </c>
      <c r="Q153" s="36">
        <f t="shared" si="24"/>
        <v>20</v>
      </c>
      <c r="R153" s="36">
        <f t="shared" si="24"/>
        <v>20</v>
      </c>
      <c r="S153" s="36">
        <f t="shared" si="24"/>
        <v>20</v>
      </c>
      <c r="T153" s="36">
        <f t="shared" si="24"/>
        <v>20</v>
      </c>
      <c r="U153" s="36">
        <f t="shared" si="24"/>
        <v>20</v>
      </c>
      <c r="V153" s="36">
        <f t="shared" si="24"/>
        <v>20</v>
      </c>
      <c r="W153" s="36">
        <f t="shared" si="24"/>
        <v>20</v>
      </c>
      <c r="X153" s="36">
        <f t="shared" si="24"/>
        <v>20</v>
      </c>
      <c r="Y153" s="36">
        <f t="shared" si="24"/>
        <v>20</v>
      </c>
      <c r="Z153" s="36">
        <f t="shared" si="24"/>
        <v>20</v>
      </c>
      <c r="AA153" s="36">
        <f t="shared" si="24"/>
        <v>20</v>
      </c>
      <c r="AB153" s="36">
        <f t="shared" si="24"/>
        <v>20</v>
      </c>
      <c r="AC153" s="36">
        <f t="shared" si="24"/>
        <v>20</v>
      </c>
      <c r="AD153" s="36">
        <f t="shared" si="24"/>
        <v>20</v>
      </c>
      <c r="AE153" s="36">
        <f t="shared" si="24"/>
        <v>20</v>
      </c>
      <c r="AF153" s="36">
        <f t="shared" si="24"/>
        <v>20</v>
      </c>
      <c r="AG153" s="36">
        <f t="shared" si="24"/>
        <v>20</v>
      </c>
      <c r="AH153" s="36">
        <f t="shared" si="24"/>
        <v>20</v>
      </c>
      <c r="AI153" s="36">
        <f t="shared" si="24"/>
        <v>20</v>
      </c>
      <c r="AJ153" s="36">
        <f t="shared" si="24"/>
        <v>20</v>
      </c>
      <c r="AK153" s="36">
        <f t="shared" si="24"/>
        <v>20</v>
      </c>
      <c r="AL153" s="36">
        <f t="shared" si="24"/>
        <v>20</v>
      </c>
      <c r="AM153" s="36">
        <f t="shared" si="24"/>
        <v>20</v>
      </c>
      <c r="AN153" s="36">
        <f t="shared" si="24"/>
        <v>20</v>
      </c>
      <c r="AO153" s="36">
        <f t="shared" si="24"/>
        <v>20</v>
      </c>
      <c r="AP153" s="36">
        <f t="shared" si="24"/>
        <v>20</v>
      </c>
      <c r="AQ153" s="36">
        <f t="shared" si="24"/>
        <v>20</v>
      </c>
      <c r="AR153" s="36">
        <f t="shared" si="24"/>
        <v>20</v>
      </c>
      <c r="AS153" s="36">
        <f t="shared" si="24"/>
        <v>20</v>
      </c>
      <c r="AT153" s="36">
        <f t="shared" si="24"/>
        <v>20</v>
      </c>
      <c r="AU153" s="36">
        <f t="shared" si="24"/>
        <v>20</v>
      </c>
      <c r="AV153" s="36">
        <f t="shared" si="24"/>
        <v>20</v>
      </c>
      <c r="AW153" s="36">
        <f t="shared" si="24"/>
        <v>20</v>
      </c>
      <c r="AX153" s="36">
        <f t="shared" si="24"/>
        <v>20</v>
      </c>
      <c r="AY153" s="36">
        <f t="shared" si="24"/>
        <v>20</v>
      </c>
      <c r="AZ153" s="36">
        <f t="shared" si="24"/>
        <v>20</v>
      </c>
      <c r="BA153" s="36">
        <f t="shared" si="24"/>
        <v>20</v>
      </c>
      <c r="BB153" s="36">
        <f t="shared" si="24"/>
        <v>20</v>
      </c>
      <c r="BC153" s="36">
        <f t="shared" si="24"/>
        <v>20</v>
      </c>
      <c r="BD153" s="36">
        <f t="shared" si="24"/>
        <v>20</v>
      </c>
      <c r="BE153" s="36">
        <f t="shared" si="24"/>
        <v>20</v>
      </c>
      <c r="BF153" s="36">
        <f t="shared" si="24"/>
        <v>20</v>
      </c>
      <c r="BG153" s="36">
        <f t="shared" si="24"/>
        <v>20</v>
      </c>
      <c r="BH153" s="36">
        <f t="shared" si="24"/>
        <v>20</v>
      </c>
      <c r="BI153" s="36">
        <f t="shared" si="24"/>
        <v>20</v>
      </c>
      <c r="BJ153" s="36">
        <f t="shared" si="24"/>
        <v>20</v>
      </c>
      <c r="BK153" s="36">
        <f t="shared" si="24"/>
        <v>20</v>
      </c>
      <c r="BL153" s="36">
        <f t="shared" si="24"/>
        <v>20</v>
      </c>
      <c r="BM153" s="36">
        <f t="shared" si="24"/>
        <v>20</v>
      </c>
      <c r="BN153" s="36">
        <f t="shared" si="24"/>
        <v>20</v>
      </c>
      <c r="BO153" s="36">
        <f t="shared" si="24"/>
        <v>20</v>
      </c>
      <c r="BP153" s="36">
        <f t="shared" si="24"/>
        <v>20</v>
      </c>
      <c r="BQ153" s="36">
        <f t="shared" si="24"/>
        <v>20</v>
      </c>
      <c r="BR153" s="36">
        <f aca="true" t="shared" si="25" ref="BR153:EC154">ROUNDUP($C153/1000*BR$5,0)+$D$153</f>
        <v>20</v>
      </c>
      <c r="BS153" s="36">
        <f t="shared" si="25"/>
        <v>20</v>
      </c>
      <c r="BT153" s="36">
        <f t="shared" si="25"/>
        <v>20</v>
      </c>
      <c r="BU153" s="36">
        <f t="shared" si="25"/>
        <v>20</v>
      </c>
      <c r="BV153" s="36">
        <f t="shared" si="25"/>
        <v>20</v>
      </c>
      <c r="BW153" s="36">
        <f t="shared" si="25"/>
        <v>20</v>
      </c>
      <c r="BX153" s="36">
        <f t="shared" si="25"/>
        <v>20</v>
      </c>
      <c r="BY153" s="36">
        <f t="shared" si="25"/>
        <v>20</v>
      </c>
      <c r="BZ153" s="36">
        <f t="shared" si="25"/>
        <v>20</v>
      </c>
      <c r="CA153" s="36">
        <f t="shared" si="25"/>
        <v>20</v>
      </c>
      <c r="CB153" s="36">
        <f t="shared" si="25"/>
        <v>20</v>
      </c>
      <c r="CC153" s="36">
        <f t="shared" si="25"/>
        <v>20</v>
      </c>
      <c r="CD153" s="36">
        <f t="shared" si="25"/>
        <v>20</v>
      </c>
      <c r="CE153" s="36">
        <f t="shared" si="25"/>
        <v>20</v>
      </c>
      <c r="CF153" s="36">
        <f t="shared" si="25"/>
        <v>20</v>
      </c>
      <c r="CG153" s="36">
        <f t="shared" si="25"/>
        <v>20</v>
      </c>
      <c r="CH153" s="36">
        <f t="shared" si="25"/>
        <v>20</v>
      </c>
      <c r="CI153" s="36">
        <f t="shared" si="25"/>
        <v>20</v>
      </c>
      <c r="CJ153" s="36">
        <f t="shared" si="25"/>
        <v>20</v>
      </c>
      <c r="CK153" s="36">
        <f t="shared" si="25"/>
        <v>20</v>
      </c>
      <c r="CL153" s="36">
        <f t="shared" si="25"/>
        <v>20</v>
      </c>
      <c r="CM153" s="36">
        <f t="shared" si="25"/>
        <v>20</v>
      </c>
      <c r="CN153" s="36">
        <f t="shared" si="25"/>
        <v>20</v>
      </c>
      <c r="CO153" s="36">
        <f t="shared" si="25"/>
        <v>20</v>
      </c>
      <c r="CP153" s="36">
        <f t="shared" si="25"/>
        <v>20</v>
      </c>
      <c r="CQ153" s="36">
        <f t="shared" si="25"/>
        <v>20</v>
      </c>
      <c r="CR153" s="36">
        <f t="shared" si="25"/>
        <v>20</v>
      </c>
      <c r="CS153" s="36">
        <f t="shared" si="25"/>
        <v>20</v>
      </c>
      <c r="CT153" s="36">
        <f t="shared" si="25"/>
        <v>20</v>
      </c>
      <c r="CU153" s="36">
        <f t="shared" si="25"/>
        <v>20</v>
      </c>
      <c r="CV153" s="36">
        <f t="shared" si="25"/>
        <v>20</v>
      </c>
      <c r="CW153" s="36">
        <f t="shared" si="25"/>
        <v>20</v>
      </c>
      <c r="CX153" s="36">
        <f t="shared" si="25"/>
        <v>20</v>
      </c>
      <c r="CY153" s="36">
        <f t="shared" si="25"/>
        <v>20</v>
      </c>
      <c r="CZ153" s="36">
        <f t="shared" si="25"/>
        <v>20</v>
      </c>
      <c r="DA153" s="36">
        <f t="shared" si="25"/>
        <v>20</v>
      </c>
      <c r="DB153" s="36">
        <f t="shared" si="25"/>
        <v>20</v>
      </c>
      <c r="DC153" s="36">
        <f t="shared" si="25"/>
        <v>20</v>
      </c>
      <c r="DD153" s="36">
        <f t="shared" si="25"/>
        <v>20</v>
      </c>
      <c r="DE153" s="36">
        <f t="shared" si="25"/>
        <v>20</v>
      </c>
      <c r="DF153" s="36">
        <f t="shared" si="25"/>
        <v>20</v>
      </c>
      <c r="DG153" s="36">
        <f t="shared" si="25"/>
        <v>20</v>
      </c>
      <c r="DH153" s="36">
        <f t="shared" si="25"/>
        <v>20</v>
      </c>
      <c r="DI153" s="36">
        <f t="shared" si="25"/>
        <v>20</v>
      </c>
      <c r="DJ153" s="36">
        <f t="shared" si="25"/>
        <v>20</v>
      </c>
      <c r="DK153" s="36">
        <f t="shared" si="25"/>
        <v>20</v>
      </c>
      <c r="DL153" s="36">
        <f t="shared" si="25"/>
        <v>20</v>
      </c>
      <c r="DM153" s="36">
        <f t="shared" si="25"/>
        <v>20</v>
      </c>
      <c r="DN153" s="36">
        <f t="shared" si="25"/>
        <v>20</v>
      </c>
      <c r="DO153" s="36">
        <f t="shared" si="25"/>
        <v>20</v>
      </c>
      <c r="DP153" s="36">
        <f t="shared" si="25"/>
        <v>20</v>
      </c>
      <c r="DQ153" s="36">
        <f t="shared" si="25"/>
        <v>20</v>
      </c>
      <c r="DR153" s="36">
        <f t="shared" si="25"/>
        <v>20</v>
      </c>
      <c r="DS153" s="36">
        <f t="shared" si="25"/>
        <v>20</v>
      </c>
      <c r="DT153" s="36">
        <f t="shared" si="25"/>
        <v>20</v>
      </c>
      <c r="DU153" s="36">
        <f t="shared" si="25"/>
        <v>20</v>
      </c>
      <c r="DV153" s="36">
        <f t="shared" si="25"/>
        <v>20</v>
      </c>
      <c r="DW153" s="36">
        <f t="shared" si="25"/>
        <v>20</v>
      </c>
      <c r="DX153" s="36">
        <f t="shared" si="25"/>
        <v>20</v>
      </c>
      <c r="DY153" s="36">
        <f t="shared" si="25"/>
        <v>20</v>
      </c>
      <c r="DZ153" s="36">
        <f t="shared" si="25"/>
        <v>20</v>
      </c>
      <c r="EA153" s="36">
        <f t="shared" si="25"/>
        <v>20</v>
      </c>
      <c r="EB153" s="36">
        <f t="shared" si="25"/>
        <v>20</v>
      </c>
      <c r="EC153" s="36">
        <f t="shared" si="25"/>
        <v>20</v>
      </c>
      <c r="ED153" s="36">
        <f aca="true" t="shared" si="26" ref="ED153:GO154">ROUNDUP($C153/1000*ED$5,0)+$D$153</f>
        <v>20</v>
      </c>
      <c r="EE153" s="36">
        <f t="shared" si="26"/>
        <v>20</v>
      </c>
      <c r="EF153" s="36">
        <f t="shared" si="26"/>
        <v>20</v>
      </c>
      <c r="EG153" s="36">
        <f t="shared" si="26"/>
        <v>20</v>
      </c>
      <c r="EH153" s="36">
        <f t="shared" si="26"/>
        <v>20</v>
      </c>
      <c r="EI153" s="36">
        <f t="shared" si="26"/>
        <v>20</v>
      </c>
      <c r="EJ153" s="36">
        <f t="shared" si="26"/>
        <v>20</v>
      </c>
      <c r="EK153" s="36">
        <f t="shared" si="26"/>
        <v>20</v>
      </c>
      <c r="EL153" s="36">
        <f t="shared" si="26"/>
        <v>20</v>
      </c>
      <c r="EM153" s="36">
        <f t="shared" si="26"/>
        <v>20</v>
      </c>
      <c r="EN153" s="36">
        <f t="shared" si="26"/>
        <v>20</v>
      </c>
      <c r="EO153" s="36">
        <f t="shared" si="26"/>
        <v>20</v>
      </c>
      <c r="EP153" s="36">
        <f t="shared" si="26"/>
        <v>20</v>
      </c>
      <c r="EQ153" s="36">
        <f t="shared" si="26"/>
        <v>20</v>
      </c>
      <c r="ER153" s="36">
        <f t="shared" si="26"/>
        <v>20</v>
      </c>
      <c r="ES153" s="36">
        <f t="shared" si="26"/>
        <v>20</v>
      </c>
      <c r="ET153" s="36">
        <f t="shared" si="26"/>
        <v>20</v>
      </c>
      <c r="EU153" s="36">
        <f t="shared" si="26"/>
        <v>20</v>
      </c>
      <c r="EV153" s="36">
        <f t="shared" si="26"/>
        <v>20</v>
      </c>
      <c r="EW153" s="36">
        <f t="shared" si="26"/>
        <v>20</v>
      </c>
      <c r="EX153" s="36">
        <f t="shared" si="26"/>
        <v>20</v>
      </c>
      <c r="EY153" s="36">
        <f t="shared" si="26"/>
        <v>20</v>
      </c>
      <c r="EZ153" s="36">
        <f t="shared" si="26"/>
        <v>20</v>
      </c>
      <c r="FA153" s="36">
        <f t="shared" si="26"/>
        <v>20</v>
      </c>
      <c r="FB153" s="36">
        <f t="shared" si="26"/>
        <v>20</v>
      </c>
      <c r="FC153" s="36">
        <f t="shared" si="26"/>
        <v>20</v>
      </c>
      <c r="FD153" s="36">
        <f t="shared" si="26"/>
        <v>20</v>
      </c>
      <c r="FE153" s="36">
        <f t="shared" si="26"/>
        <v>20</v>
      </c>
      <c r="FF153" s="36">
        <f t="shared" si="26"/>
        <v>20</v>
      </c>
      <c r="FG153" s="36">
        <f t="shared" si="26"/>
        <v>20</v>
      </c>
      <c r="FH153" s="36">
        <f t="shared" si="26"/>
        <v>20</v>
      </c>
      <c r="FI153" s="36">
        <f t="shared" si="26"/>
        <v>20</v>
      </c>
      <c r="FJ153" s="36">
        <f t="shared" si="26"/>
        <v>20</v>
      </c>
      <c r="FK153" s="36">
        <f t="shared" si="26"/>
        <v>20</v>
      </c>
      <c r="FL153" s="36">
        <f t="shared" si="26"/>
        <v>20</v>
      </c>
      <c r="FM153" s="36">
        <f t="shared" si="26"/>
        <v>20</v>
      </c>
      <c r="FN153" s="36">
        <f t="shared" si="26"/>
        <v>20</v>
      </c>
      <c r="FO153" s="36">
        <f t="shared" si="26"/>
        <v>20</v>
      </c>
      <c r="FP153" s="36">
        <f t="shared" si="26"/>
        <v>20</v>
      </c>
      <c r="FQ153" s="36">
        <f t="shared" si="26"/>
        <v>20</v>
      </c>
      <c r="FR153" s="36">
        <f t="shared" si="26"/>
        <v>20</v>
      </c>
      <c r="FS153" s="36">
        <f t="shared" si="26"/>
        <v>20</v>
      </c>
      <c r="FT153" s="36">
        <f t="shared" si="26"/>
        <v>20</v>
      </c>
      <c r="FU153" s="36">
        <f t="shared" si="26"/>
        <v>20</v>
      </c>
      <c r="FV153" s="36">
        <f t="shared" si="26"/>
        <v>20</v>
      </c>
      <c r="FW153" s="36">
        <f t="shared" si="26"/>
        <v>20</v>
      </c>
      <c r="FX153" s="36">
        <f t="shared" si="26"/>
        <v>20</v>
      </c>
      <c r="FY153" s="36">
        <f t="shared" si="26"/>
        <v>20</v>
      </c>
      <c r="FZ153" s="36">
        <f t="shared" si="26"/>
        <v>20</v>
      </c>
      <c r="GA153" s="36">
        <f t="shared" si="26"/>
        <v>20</v>
      </c>
      <c r="GB153" s="36">
        <f t="shared" si="26"/>
        <v>20</v>
      </c>
      <c r="GC153" s="36">
        <f t="shared" si="26"/>
        <v>20</v>
      </c>
      <c r="GD153" s="36">
        <f t="shared" si="26"/>
        <v>20</v>
      </c>
      <c r="GE153" s="36">
        <f t="shared" si="26"/>
        <v>20</v>
      </c>
      <c r="GF153" s="36">
        <f t="shared" si="26"/>
        <v>20</v>
      </c>
      <c r="GG153" s="36">
        <f t="shared" si="26"/>
        <v>20</v>
      </c>
      <c r="GH153" s="36">
        <f t="shared" si="26"/>
        <v>20</v>
      </c>
      <c r="GI153" s="36">
        <f t="shared" si="26"/>
        <v>20</v>
      </c>
      <c r="GJ153" s="36">
        <f t="shared" si="26"/>
        <v>20</v>
      </c>
      <c r="GK153" s="36">
        <f t="shared" si="26"/>
        <v>20</v>
      </c>
      <c r="GL153" s="36">
        <f t="shared" si="26"/>
        <v>20</v>
      </c>
      <c r="GM153" s="36">
        <f t="shared" si="26"/>
        <v>20</v>
      </c>
      <c r="GN153" s="36">
        <f t="shared" si="26"/>
        <v>20</v>
      </c>
      <c r="GO153" s="36">
        <f t="shared" si="26"/>
        <v>20</v>
      </c>
      <c r="GP153" s="36">
        <f aca="true" t="shared" si="27" ref="GP153:IV154">ROUNDUP($C153/1000*GP$5,0)+$D$153</f>
        <v>20</v>
      </c>
      <c r="GQ153" s="36">
        <f t="shared" si="27"/>
        <v>20</v>
      </c>
      <c r="GR153" s="36">
        <f t="shared" si="27"/>
        <v>20</v>
      </c>
      <c r="GS153" s="36">
        <f t="shared" si="27"/>
        <v>20</v>
      </c>
      <c r="GT153" s="36">
        <f t="shared" si="27"/>
        <v>20</v>
      </c>
      <c r="GU153" s="36">
        <f t="shared" si="27"/>
        <v>20</v>
      </c>
      <c r="GV153" s="36">
        <f t="shared" si="27"/>
        <v>20</v>
      </c>
      <c r="GW153" s="36">
        <f t="shared" si="27"/>
        <v>20</v>
      </c>
      <c r="GX153" s="36">
        <f t="shared" si="27"/>
        <v>20</v>
      </c>
      <c r="GY153" s="36">
        <f t="shared" si="27"/>
        <v>20</v>
      </c>
      <c r="GZ153" s="36">
        <f t="shared" si="27"/>
        <v>20</v>
      </c>
      <c r="HA153" s="36">
        <f t="shared" si="27"/>
        <v>20</v>
      </c>
      <c r="HB153" s="36">
        <f t="shared" si="27"/>
        <v>20</v>
      </c>
      <c r="HC153" s="36">
        <f t="shared" si="27"/>
        <v>20</v>
      </c>
      <c r="HD153" s="36">
        <f t="shared" si="27"/>
        <v>20</v>
      </c>
      <c r="HE153" s="36">
        <f t="shared" si="27"/>
        <v>20</v>
      </c>
      <c r="HF153" s="36">
        <f t="shared" si="27"/>
        <v>20</v>
      </c>
      <c r="HG153" s="36">
        <f t="shared" si="27"/>
        <v>20</v>
      </c>
      <c r="HH153" s="36">
        <f t="shared" si="27"/>
        <v>20</v>
      </c>
      <c r="HI153" s="36">
        <f t="shared" si="27"/>
        <v>20</v>
      </c>
      <c r="HJ153" s="36">
        <f t="shared" si="27"/>
        <v>20</v>
      </c>
      <c r="HK153" s="36">
        <f t="shared" si="27"/>
        <v>20</v>
      </c>
      <c r="HL153" s="36">
        <f t="shared" si="27"/>
        <v>20</v>
      </c>
      <c r="HM153" s="36">
        <f t="shared" si="27"/>
        <v>20</v>
      </c>
      <c r="HN153" s="36">
        <f t="shared" si="27"/>
        <v>20</v>
      </c>
      <c r="HO153" s="36">
        <f t="shared" si="27"/>
        <v>20</v>
      </c>
      <c r="HP153" s="36">
        <f t="shared" si="27"/>
        <v>20</v>
      </c>
      <c r="HQ153" s="36">
        <f t="shared" si="27"/>
        <v>20</v>
      </c>
      <c r="HR153" s="36">
        <f t="shared" si="27"/>
        <v>20</v>
      </c>
      <c r="HS153" s="36">
        <f t="shared" si="27"/>
        <v>20</v>
      </c>
      <c r="HT153" s="36">
        <f t="shared" si="27"/>
        <v>20</v>
      </c>
      <c r="HU153" s="36">
        <f t="shared" si="27"/>
        <v>20</v>
      </c>
      <c r="HV153" s="36">
        <f t="shared" si="27"/>
        <v>20</v>
      </c>
      <c r="HW153" s="36">
        <f t="shared" si="27"/>
        <v>20</v>
      </c>
      <c r="HX153" s="36">
        <f t="shared" si="27"/>
        <v>20</v>
      </c>
      <c r="HY153" s="36">
        <f t="shared" si="27"/>
        <v>20</v>
      </c>
      <c r="HZ153" s="36">
        <f t="shared" si="27"/>
        <v>20</v>
      </c>
      <c r="IA153" s="36">
        <f t="shared" si="27"/>
        <v>20</v>
      </c>
      <c r="IB153" s="36">
        <f t="shared" si="27"/>
        <v>20</v>
      </c>
      <c r="IC153" s="36">
        <f t="shared" si="27"/>
        <v>20</v>
      </c>
      <c r="ID153" s="36">
        <f t="shared" si="27"/>
        <v>20</v>
      </c>
      <c r="IE153" s="36">
        <f t="shared" si="27"/>
        <v>20</v>
      </c>
      <c r="IF153" s="36">
        <f t="shared" si="27"/>
        <v>20</v>
      </c>
      <c r="IG153" s="36">
        <f t="shared" si="27"/>
        <v>20</v>
      </c>
      <c r="IH153" s="36">
        <f t="shared" si="27"/>
        <v>20</v>
      </c>
      <c r="II153" s="36">
        <f t="shared" si="27"/>
        <v>20</v>
      </c>
      <c r="IJ153" s="36">
        <f t="shared" si="27"/>
        <v>20</v>
      </c>
      <c r="IK153" s="36">
        <f t="shared" si="27"/>
        <v>20</v>
      </c>
      <c r="IL153" s="36">
        <f t="shared" si="27"/>
        <v>20</v>
      </c>
      <c r="IM153" s="36">
        <f t="shared" si="27"/>
        <v>20</v>
      </c>
      <c r="IN153" s="36">
        <f t="shared" si="27"/>
        <v>20</v>
      </c>
      <c r="IO153" s="36">
        <f t="shared" si="27"/>
        <v>20</v>
      </c>
      <c r="IP153" s="36">
        <f t="shared" si="27"/>
        <v>20</v>
      </c>
      <c r="IQ153" s="36">
        <f t="shared" si="27"/>
        <v>20</v>
      </c>
      <c r="IR153" s="36">
        <f t="shared" si="27"/>
        <v>20</v>
      </c>
      <c r="IS153" s="36">
        <f t="shared" si="27"/>
        <v>20</v>
      </c>
      <c r="IT153" s="36">
        <f t="shared" si="27"/>
        <v>20</v>
      </c>
      <c r="IU153" s="36">
        <f t="shared" si="27"/>
        <v>20</v>
      </c>
      <c r="IV153" s="36">
        <f t="shared" si="27"/>
        <v>20</v>
      </c>
    </row>
    <row r="154" spans="1:256" ht="12.75" customHeight="1">
      <c r="A154" s="99"/>
      <c r="B154" s="99"/>
      <c r="C154" s="13">
        <v>625</v>
      </c>
      <c r="D154" s="100"/>
      <c r="E154" s="36">
        <f>ROUNDUP($C154/1000*E$5,0)+$D$153</f>
        <v>86</v>
      </c>
      <c r="F154" s="36">
        <f>ROUNDUP($C154/1000*F$5,0)+$D$153*2</f>
        <v>134</v>
      </c>
      <c r="G154" s="36">
        <f t="shared" si="24"/>
        <v>89</v>
      </c>
      <c r="H154" s="36">
        <f t="shared" si="24"/>
        <v>92</v>
      </c>
      <c r="I154" s="36">
        <f t="shared" si="24"/>
        <v>102</v>
      </c>
      <c r="J154" s="36">
        <f t="shared" si="24"/>
        <v>114</v>
      </c>
      <c r="K154" s="36">
        <f t="shared" si="24"/>
        <v>124</v>
      </c>
      <c r="L154" s="36">
        <f t="shared" si="24"/>
        <v>127</v>
      </c>
      <c r="M154" s="36">
        <f t="shared" si="24"/>
        <v>108</v>
      </c>
      <c r="N154" s="36">
        <f t="shared" si="24"/>
        <v>145</v>
      </c>
      <c r="O154" s="36">
        <f t="shared" si="24"/>
        <v>20</v>
      </c>
      <c r="P154" s="36">
        <f t="shared" si="24"/>
        <v>20</v>
      </c>
      <c r="Q154" s="36">
        <f t="shared" si="24"/>
        <v>20</v>
      </c>
      <c r="R154" s="36">
        <f t="shared" si="24"/>
        <v>20</v>
      </c>
      <c r="S154" s="36">
        <f t="shared" si="24"/>
        <v>20</v>
      </c>
      <c r="T154" s="36">
        <f t="shared" si="24"/>
        <v>20</v>
      </c>
      <c r="U154" s="36">
        <f t="shared" si="24"/>
        <v>20</v>
      </c>
      <c r="V154" s="36">
        <f t="shared" si="24"/>
        <v>20</v>
      </c>
      <c r="W154" s="36">
        <f t="shared" si="24"/>
        <v>20</v>
      </c>
      <c r="X154" s="36">
        <f t="shared" si="24"/>
        <v>20</v>
      </c>
      <c r="Y154" s="36">
        <f t="shared" si="24"/>
        <v>20</v>
      </c>
      <c r="Z154" s="36">
        <f t="shared" si="24"/>
        <v>20</v>
      </c>
      <c r="AA154" s="36">
        <f t="shared" si="24"/>
        <v>20</v>
      </c>
      <c r="AB154" s="36">
        <f t="shared" si="24"/>
        <v>20</v>
      </c>
      <c r="AC154" s="36">
        <f t="shared" si="24"/>
        <v>20</v>
      </c>
      <c r="AD154" s="36">
        <f t="shared" si="24"/>
        <v>20</v>
      </c>
      <c r="AE154" s="36">
        <f t="shared" si="24"/>
        <v>20</v>
      </c>
      <c r="AF154" s="36">
        <f t="shared" si="24"/>
        <v>20</v>
      </c>
      <c r="AG154" s="36">
        <f t="shared" si="24"/>
        <v>20</v>
      </c>
      <c r="AH154" s="36">
        <f t="shared" si="24"/>
        <v>20</v>
      </c>
      <c r="AI154" s="36">
        <f t="shared" si="24"/>
        <v>20</v>
      </c>
      <c r="AJ154" s="36">
        <f t="shared" si="24"/>
        <v>20</v>
      </c>
      <c r="AK154" s="36">
        <f t="shared" si="24"/>
        <v>20</v>
      </c>
      <c r="AL154" s="36">
        <f t="shared" si="24"/>
        <v>20</v>
      </c>
      <c r="AM154" s="36">
        <f t="shared" si="24"/>
        <v>20</v>
      </c>
      <c r="AN154" s="36">
        <f t="shared" si="24"/>
        <v>20</v>
      </c>
      <c r="AO154" s="36">
        <f t="shared" si="24"/>
        <v>20</v>
      </c>
      <c r="AP154" s="36">
        <f t="shared" si="24"/>
        <v>20</v>
      </c>
      <c r="AQ154" s="36">
        <f t="shared" si="24"/>
        <v>20</v>
      </c>
      <c r="AR154" s="36">
        <f t="shared" si="24"/>
        <v>20</v>
      </c>
      <c r="AS154" s="36">
        <f t="shared" si="24"/>
        <v>20</v>
      </c>
      <c r="AT154" s="36">
        <f t="shared" si="24"/>
        <v>20</v>
      </c>
      <c r="AU154" s="36">
        <f t="shared" si="24"/>
        <v>20</v>
      </c>
      <c r="AV154" s="36">
        <f t="shared" si="24"/>
        <v>20</v>
      </c>
      <c r="AW154" s="36">
        <f t="shared" si="24"/>
        <v>20</v>
      </c>
      <c r="AX154" s="36">
        <f t="shared" si="24"/>
        <v>20</v>
      </c>
      <c r="AY154" s="36">
        <f t="shared" si="24"/>
        <v>20</v>
      </c>
      <c r="AZ154" s="36">
        <f t="shared" si="24"/>
        <v>20</v>
      </c>
      <c r="BA154" s="36">
        <f t="shared" si="24"/>
        <v>20</v>
      </c>
      <c r="BB154" s="36">
        <f t="shared" si="24"/>
        <v>20</v>
      </c>
      <c r="BC154" s="36">
        <f t="shared" si="24"/>
        <v>20</v>
      </c>
      <c r="BD154" s="36">
        <f t="shared" si="24"/>
        <v>20</v>
      </c>
      <c r="BE154" s="36">
        <f t="shared" si="24"/>
        <v>20</v>
      </c>
      <c r="BF154" s="36">
        <f t="shared" si="24"/>
        <v>20</v>
      </c>
      <c r="BG154" s="36">
        <f t="shared" si="24"/>
        <v>20</v>
      </c>
      <c r="BH154" s="36">
        <f t="shared" si="24"/>
        <v>20</v>
      </c>
      <c r="BI154" s="36">
        <f t="shared" si="24"/>
        <v>20</v>
      </c>
      <c r="BJ154" s="36">
        <f t="shared" si="24"/>
        <v>20</v>
      </c>
      <c r="BK154" s="36">
        <f t="shared" si="24"/>
        <v>20</v>
      </c>
      <c r="BL154" s="36">
        <f t="shared" si="24"/>
        <v>20</v>
      </c>
      <c r="BM154" s="36">
        <f t="shared" si="24"/>
        <v>20</v>
      </c>
      <c r="BN154" s="36">
        <f t="shared" si="24"/>
        <v>20</v>
      </c>
      <c r="BO154" s="36">
        <f t="shared" si="24"/>
        <v>20</v>
      </c>
      <c r="BP154" s="36">
        <f t="shared" si="24"/>
        <v>20</v>
      </c>
      <c r="BQ154" s="36">
        <f t="shared" si="24"/>
        <v>20</v>
      </c>
      <c r="BR154" s="36">
        <f t="shared" si="25"/>
        <v>20</v>
      </c>
      <c r="BS154" s="36">
        <f t="shared" si="25"/>
        <v>20</v>
      </c>
      <c r="BT154" s="36">
        <f t="shared" si="25"/>
        <v>20</v>
      </c>
      <c r="BU154" s="36">
        <f t="shared" si="25"/>
        <v>20</v>
      </c>
      <c r="BV154" s="36">
        <f t="shared" si="25"/>
        <v>20</v>
      </c>
      <c r="BW154" s="36">
        <f t="shared" si="25"/>
        <v>20</v>
      </c>
      <c r="BX154" s="36">
        <f t="shared" si="25"/>
        <v>20</v>
      </c>
      <c r="BY154" s="36">
        <f t="shared" si="25"/>
        <v>20</v>
      </c>
      <c r="BZ154" s="36">
        <f t="shared" si="25"/>
        <v>20</v>
      </c>
      <c r="CA154" s="36">
        <f t="shared" si="25"/>
        <v>20</v>
      </c>
      <c r="CB154" s="36">
        <f t="shared" si="25"/>
        <v>20</v>
      </c>
      <c r="CC154" s="36">
        <f t="shared" si="25"/>
        <v>20</v>
      </c>
      <c r="CD154" s="36">
        <f t="shared" si="25"/>
        <v>20</v>
      </c>
      <c r="CE154" s="36">
        <f t="shared" si="25"/>
        <v>20</v>
      </c>
      <c r="CF154" s="36">
        <f t="shared" si="25"/>
        <v>20</v>
      </c>
      <c r="CG154" s="36">
        <f t="shared" si="25"/>
        <v>20</v>
      </c>
      <c r="CH154" s="36">
        <f t="shared" si="25"/>
        <v>20</v>
      </c>
      <c r="CI154" s="36">
        <f t="shared" si="25"/>
        <v>20</v>
      </c>
      <c r="CJ154" s="36">
        <f t="shared" si="25"/>
        <v>20</v>
      </c>
      <c r="CK154" s="36">
        <f t="shared" si="25"/>
        <v>20</v>
      </c>
      <c r="CL154" s="36">
        <f t="shared" si="25"/>
        <v>20</v>
      </c>
      <c r="CM154" s="36">
        <f t="shared" si="25"/>
        <v>20</v>
      </c>
      <c r="CN154" s="36">
        <f t="shared" si="25"/>
        <v>20</v>
      </c>
      <c r="CO154" s="36">
        <f t="shared" si="25"/>
        <v>20</v>
      </c>
      <c r="CP154" s="36">
        <f t="shared" si="25"/>
        <v>20</v>
      </c>
      <c r="CQ154" s="36">
        <f t="shared" si="25"/>
        <v>20</v>
      </c>
      <c r="CR154" s="36">
        <f t="shared" si="25"/>
        <v>20</v>
      </c>
      <c r="CS154" s="36">
        <f t="shared" si="25"/>
        <v>20</v>
      </c>
      <c r="CT154" s="36">
        <f t="shared" si="25"/>
        <v>20</v>
      </c>
      <c r="CU154" s="36">
        <f t="shared" si="25"/>
        <v>20</v>
      </c>
      <c r="CV154" s="36">
        <f t="shared" si="25"/>
        <v>20</v>
      </c>
      <c r="CW154" s="36">
        <f t="shared" si="25"/>
        <v>20</v>
      </c>
      <c r="CX154" s="36">
        <f t="shared" si="25"/>
        <v>20</v>
      </c>
      <c r="CY154" s="36">
        <f t="shared" si="25"/>
        <v>20</v>
      </c>
      <c r="CZ154" s="36">
        <f t="shared" si="25"/>
        <v>20</v>
      </c>
      <c r="DA154" s="36">
        <f t="shared" si="25"/>
        <v>20</v>
      </c>
      <c r="DB154" s="36">
        <f t="shared" si="25"/>
        <v>20</v>
      </c>
      <c r="DC154" s="36">
        <f t="shared" si="25"/>
        <v>20</v>
      </c>
      <c r="DD154" s="36">
        <f t="shared" si="25"/>
        <v>20</v>
      </c>
      <c r="DE154" s="36">
        <f t="shared" si="25"/>
        <v>20</v>
      </c>
      <c r="DF154" s="36">
        <f t="shared" si="25"/>
        <v>20</v>
      </c>
      <c r="DG154" s="36">
        <f t="shared" si="25"/>
        <v>20</v>
      </c>
      <c r="DH154" s="36">
        <f t="shared" si="25"/>
        <v>20</v>
      </c>
      <c r="DI154" s="36">
        <f t="shared" si="25"/>
        <v>20</v>
      </c>
      <c r="DJ154" s="36">
        <f t="shared" si="25"/>
        <v>20</v>
      </c>
      <c r="DK154" s="36">
        <f t="shared" si="25"/>
        <v>20</v>
      </c>
      <c r="DL154" s="36">
        <f t="shared" si="25"/>
        <v>20</v>
      </c>
      <c r="DM154" s="36">
        <f t="shared" si="25"/>
        <v>20</v>
      </c>
      <c r="DN154" s="36">
        <f t="shared" si="25"/>
        <v>20</v>
      </c>
      <c r="DO154" s="36">
        <f t="shared" si="25"/>
        <v>20</v>
      </c>
      <c r="DP154" s="36">
        <f t="shared" si="25"/>
        <v>20</v>
      </c>
      <c r="DQ154" s="36">
        <f t="shared" si="25"/>
        <v>20</v>
      </c>
      <c r="DR154" s="36">
        <f t="shared" si="25"/>
        <v>20</v>
      </c>
      <c r="DS154" s="36">
        <f t="shared" si="25"/>
        <v>20</v>
      </c>
      <c r="DT154" s="36">
        <f t="shared" si="25"/>
        <v>20</v>
      </c>
      <c r="DU154" s="36">
        <f t="shared" si="25"/>
        <v>20</v>
      </c>
      <c r="DV154" s="36">
        <f t="shared" si="25"/>
        <v>20</v>
      </c>
      <c r="DW154" s="36">
        <f t="shared" si="25"/>
        <v>20</v>
      </c>
      <c r="DX154" s="36">
        <f t="shared" si="25"/>
        <v>20</v>
      </c>
      <c r="DY154" s="36">
        <f t="shared" si="25"/>
        <v>20</v>
      </c>
      <c r="DZ154" s="36">
        <f t="shared" si="25"/>
        <v>20</v>
      </c>
      <c r="EA154" s="36">
        <f t="shared" si="25"/>
        <v>20</v>
      </c>
      <c r="EB154" s="36">
        <f t="shared" si="25"/>
        <v>20</v>
      </c>
      <c r="EC154" s="36">
        <f t="shared" si="25"/>
        <v>20</v>
      </c>
      <c r="ED154" s="36">
        <f t="shared" si="26"/>
        <v>20</v>
      </c>
      <c r="EE154" s="36">
        <f t="shared" si="26"/>
        <v>20</v>
      </c>
      <c r="EF154" s="36">
        <f t="shared" si="26"/>
        <v>20</v>
      </c>
      <c r="EG154" s="36">
        <f t="shared" si="26"/>
        <v>20</v>
      </c>
      <c r="EH154" s="36">
        <f t="shared" si="26"/>
        <v>20</v>
      </c>
      <c r="EI154" s="36">
        <f t="shared" si="26"/>
        <v>20</v>
      </c>
      <c r="EJ154" s="36">
        <f t="shared" si="26"/>
        <v>20</v>
      </c>
      <c r="EK154" s="36">
        <f t="shared" si="26"/>
        <v>20</v>
      </c>
      <c r="EL154" s="36">
        <f t="shared" si="26"/>
        <v>20</v>
      </c>
      <c r="EM154" s="36">
        <f t="shared" si="26"/>
        <v>20</v>
      </c>
      <c r="EN154" s="36">
        <f t="shared" si="26"/>
        <v>20</v>
      </c>
      <c r="EO154" s="36">
        <f t="shared" si="26"/>
        <v>20</v>
      </c>
      <c r="EP154" s="36">
        <f t="shared" si="26"/>
        <v>20</v>
      </c>
      <c r="EQ154" s="36">
        <f t="shared" si="26"/>
        <v>20</v>
      </c>
      <c r="ER154" s="36">
        <f t="shared" si="26"/>
        <v>20</v>
      </c>
      <c r="ES154" s="36">
        <f t="shared" si="26"/>
        <v>20</v>
      </c>
      <c r="ET154" s="36">
        <f t="shared" si="26"/>
        <v>20</v>
      </c>
      <c r="EU154" s="36">
        <f t="shared" si="26"/>
        <v>20</v>
      </c>
      <c r="EV154" s="36">
        <f t="shared" si="26"/>
        <v>20</v>
      </c>
      <c r="EW154" s="36">
        <f t="shared" si="26"/>
        <v>20</v>
      </c>
      <c r="EX154" s="36">
        <f t="shared" si="26"/>
        <v>20</v>
      </c>
      <c r="EY154" s="36">
        <f t="shared" si="26"/>
        <v>20</v>
      </c>
      <c r="EZ154" s="36">
        <f t="shared" si="26"/>
        <v>20</v>
      </c>
      <c r="FA154" s="36">
        <f t="shared" si="26"/>
        <v>20</v>
      </c>
      <c r="FB154" s="36">
        <f t="shared" si="26"/>
        <v>20</v>
      </c>
      <c r="FC154" s="36">
        <f t="shared" si="26"/>
        <v>20</v>
      </c>
      <c r="FD154" s="36">
        <f t="shared" si="26"/>
        <v>20</v>
      </c>
      <c r="FE154" s="36">
        <f t="shared" si="26"/>
        <v>20</v>
      </c>
      <c r="FF154" s="36">
        <f t="shared" si="26"/>
        <v>20</v>
      </c>
      <c r="FG154" s="36">
        <f t="shared" si="26"/>
        <v>20</v>
      </c>
      <c r="FH154" s="36">
        <f t="shared" si="26"/>
        <v>20</v>
      </c>
      <c r="FI154" s="36">
        <f t="shared" si="26"/>
        <v>20</v>
      </c>
      <c r="FJ154" s="36">
        <f t="shared" si="26"/>
        <v>20</v>
      </c>
      <c r="FK154" s="36">
        <f t="shared" si="26"/>
        <v>20</v>
      </c>
      <c r="FL154" s="36">
        <f t="shared" si="26"/>
        <v>20</v>
      </c>
      <c r="FM154" s="36">
        <f t="shared" si="26"/>
        <v>20</v>
      </c>
      <c r="FN154" s="36">
        <f t="shared" si="26"/>
        <v>20</v>
      </c>
      <c r="FO154" s="36">
        <f t="shared" si="26"/>
        <v>20</v>
      </c>
      <c r="FP154" s="36">
        <f t="shared" si="26"/>
        <v>20</v>
      </c>
      <c r="FQ154" s="36">
        <f t="shared" si="26"/>
        <v>20</v>
      </c>
      <c r="FR154" s="36">
        <f t="shared" si="26"/>
        <v>20</v>
      </c>
      <c r="FS154" s="36">
        <f t="shared" si="26"/>
        <v>20</v>
      </c>
      <c r="FT154" s="36">
        <f t="shared" si="26"/>
        <v>20</v>
      </c>
      <c r="FU154" s="36">
        <f t="shared" si="26"/>
        <v>20</v>
      </c>
      <c r="FV154" s="36">
        <f t="shared" si="26"/>
        <v>20</v>
      </c>
      <c r="FW154" s="36">
        <f t="shared" si="26"/>
        <v>20</v>
      </c>
      <c r="FX154" s="36">
        <f t="shared" si="26"/>
        <v>20</v>
      </c>
      <c r="FY154" s="36">
        <f t="shared" si="26"/>
        <v>20</v>
      </c>
      <c r="FZ154" s="36">
        <f t="shared" si="26"/>
        <v>20</v>
      </c>
      <c r="GA154" s="36">
        <f t="shared" si="26"/>
        <v>20</v>
      </c>
      <c r="GB154" s="36">
        <f t="shared" si="26"/>
        <v>20</v>
      </c>
      <c r="GC154" s="36">
        <f t="shared" si="26"/>
        <v>20</v>
      </c>
      <c r="GD154" s="36">
        <f t="shared" si="26"/>
        <v>20</v>
      </c>
      <c r="GE154" s="36">
        <f t="shared" si="26"/>
        <v>20</v>
      </c>
      <c r="GF154" s="36">
        <f t="shared" si="26"/>
        <v>20</v>
      </c>
      <c r="GG154" s="36">
        <f t="shared" si="26"/>
        <v>20</v>
      </c>
      <c r="GH154" s="36">
        <f t="shared" si="26"/>
        <v>20</v>
      </c>
      <c r="GI154" s="36">
        <f t="shared" si="26"/>
        <v>20</v>
      </c>
      <c r="GJ154" s="36">
        <f t="shared" si="26"/>
        <v>20</v>
      </c>
      <c r="GK154" s="36">
        <f t="shared" si="26"/>
        <v>20</v>
      </c>
      <c r="GL154" s="36">
        <f t="shared" si="26"/>
        <v>20</v>
      </c>
      <c r="GM154" s="36">
        <f t="shared" si="26"/>
        <v>20</v>
      </c>
      <c r="GN154" s="36">
        <f t="shared" si="26"/>
        <v>20</v>
      </c>
      <c r="GO154" s="36">
        <f t="shared" si="26"/>
        <v>20</v>
      </c>
      <c r="GP154" s="36">
        <f t="shared" si="27"/>
        <v>20</v>
      </c>
      <c r="GQ154" s="36">
        <f t="shared" si="27"/>
        <v>20</v>
      </c>
      <c r="GR154" s="36">
        <f t="shared" si="27"/>
        <v>20</v>
      </c>
      <c r="GS154" s="36">
        <f t="shared" si="27"/>
        <v>20</v>
      </c>
      <c r="GT154" s="36">
        <f t="shared" si="27"/>
        <v>20</v>
      </c>
      <c r="GU154" s="36">
        <f t="shared" si="27"/>
        <v>20</v>
      </c>
      <c r="GV154" s="36">
        <f t="shared" si="27"/>
        <v>20</v>
      </c>
      <c r="GW154" s="36">
        <f t="shared" si="27"/>
        <v>20</v>
      </c>
      <c r="GX154" s="36">
        <f t="shared" si="27"/>
        <v>20</v>
      </c>
      <c r="GY154" s="36">
        <f t="shared" si="27"/>
        <v>20</v>
      </c>
      <c r="GZ154" s="36">
        <f t="shared" si="27"/>
        <v>20</v>
      </c>
      <c r="HA154" s="36">
        <f t="shared" si="27"/>
        <v>20</v>
      </c>
      <c r="HB154" s="36">
        <f t="shared" si="27"/>
        <v>20</v>
      </c>
      <c r="HC154" s="36">
        <f t="shared" si="27"/>
        <v>20</v>
      </c>
      <c r="HD154" s="36">
        <f t="shared" si="27"/>
        <v>20</v>
      </c>
      <c r="HE154" s="36">
        <f t="shared" si="27"/>
        <v>20</v>
      </c>
      <c r="HF154" s="36">
        <f t="shared" si="27"/>
        <v>20</v>
      </c>
      <c r="HG154" s="36">
        <f t="shared" si="27"/>
        <v>20</v>
      </c>
      <c r="HH154" s="36">
        <f t="shared" si="27"/>
        <v>20</v>
      </c>
      <c r="HI154" s="36">
        <f t="shared" si="27"/>
        <v>20</v>
      </c>
      <c r="HJ154" s="36">
        <f t="shared" si="27"/>
        <v>20</v>
      </c>
      <c r="HK154" s="36">
        <f t="shared" si="27"/>
        <v>20</v>
      </c>
      <c r="HL154" s="36">
        <f t="shared" si="27"/>
        <v>20</v>
      </c>
      <c r="HM154" s="36">
        <f t="shared" si="27"/>
        <v>20</v>
      </c>
      <c r="HN154" s="36">
        <f t="shared" si="27"/>
        <v>20</v>
      </c>
      <c r="HO154" s="36">
        <f t="shared" si="27"/>
        <v>20</v>
      </c>
      <c r="HP154" s="36">
        <f t="shared" si="27"/>
        <v>20</v>
      </c>
      <c r="HQ154" s="36">
        <f t="shared" si="27"/>
        <v>20</v>
      </c>
      <c r="HR154" s="36">
        <f t="shared" si="27"/>
        <v>20</v>
      </c>
      <c r="HS154" s="36">
        <f t="shared" si="27"/>
        <v>20</v>
      </c>
      <c r="HT154" s="36">
        <f t="shared" si="27"/>
        <v>20</v>
      </c>
      <c r="HU154" s="36">
        <f t="shared" si="27"/>
        <v>20</v>
      </c>
      <c r="HV154" s="36">
        <f t="shared" si="27"/>
        <v>20</v>
      </c>
      <c r="HW154" s="36">
        <f t="shared" si="27"/>
        <v>20</v>
      </c>
      <c r="HX154" s="36">
        <f t="shared" si="27"/>
        <v>20</v>
      </c>
      <c r="HY154" s="36">
        <f t="shared" si="27"/>
        <v>20</v>
      </c>
      <c r="HZ154" s="36">
        <f t="shared" si="27"/>
        <v>20</v>
      </c>
      <c r="IA154" s="36">
        <f t="shared" si="27"/>
        <v>20</v>
      </c>
      <c r="IB154" s="36">
        <f t="shared" si="27"/>
        <v>20</v>
      </c>
      <c r="IC154" s="36">
        <f t="shared" si="27"/>
        <v>20</v>
      </c>
      <c r="ID154" s="36">
        <f t="shared" si="27"/>
        <v>20</v>
      </c>
      <c r="IE154" s="36">
        <f t="shared" si="27"/>
        <v>20</v>
      </c>
      <c r="IF154" s="36">
        <f t="shared" si="27"/>
        <v>20</v>
      </c>
      <c r="IG154" s="36">
        <f t="shared" si="27"/>
        <v>20</v>
      </c>
      <c r="IH154" s="36">
        <f t="shared" si="27"/>
        <v>20</v>
      </c>
      <c r="II154" s="36">
        <f t="shared" si="27"/>
        <v>20</v>
      </c>
      <c r="IJ154" s="36">
        <f t="shared" si="27"/>
        <v>20</v>
      </c>
      <c r="IK154" s="36">
        <f t="shared" si="27"/>
        <v>20</v>
      </c>
      <c r="IL154" s="36">
        <f t="shared" si="27"/>
        <v>20</v>
      </c>
      <c r="IM154" s="36">
        <f t="shared" si="27"/>
        <v>20</v>
      </c>
      <c r="IN154" s="36">
        <f t="shared" si="27"/>
        <v>20</v>
      </c>
      <c r="IO154" s="36">
        <f t="shared" si="27"/>
        <v>20</v>
      </c>
      <c r="IP154" s="36">
        <f t="shared" si="27"/>
        <v>20</v>
      </c>
      <c r="IQ154" s="36">
        <f t="shared" si="27"/>
        <v>20</v>
      </c>
      <c r="IR154" s="36">
        <f t="shared" si="27"/>
        <v>20</v>
      </c>
      <c r="IS154" s="36">
        <f t="shared" si="27"/>
        <v>20</v>
      </c>
      <c r="IT154" s="36">
        <f t="shared" si="27"/>
        <v>20</v>
      </c>
      <c r="IU154" s="36">
        <f t="shared" si="27"/>
        <v>20</v>
      </c>
      <c r="IV154" s="36">
        <f t="shared" si="27"/>
        <v>20</v>
      </c>
    </row>
    <row r="155" spans="1:14" ht="12.75" customHeight="1">
      <c r="A155" s="99"/>
      <c r="B155" s="99"/>
      <c r="C155" s="13"/>
      <c r="D155" s="100"/>
      <c r="E155" s="33"/>
      <c r="F155" s="33"/>
      <c r="G155" s="33"/>
      <c r="H155" s="33"/>
      <c r="I155" s="32"/>
      <c r="J155" s="32"/>
      <c r="K155" s="32"/>
      <c r="L155" s="32"/>
      <c r="M155" s="32"/>
      <c r="N155" s="49"/>
    </row>
    <row r="156" spans="1:14" ht="12.75" customHeight="1">
      <c r="A156" s="99"/>
      <c r="B156" s="99"/>
      <c r="C156" s="13"/>
      <c r="D156" s="100"/>
      <c r="E156" s="33"/>
      <c r="F156" s="33"/>
      <c r="G156" s="33"/>
      <c r="H156" s="33"/>
      <c r="I156" s="32"/>
      <c r="J156" s="32"/>
      <c r="K156" s="32"/>
      <c r="L156" s="32"/>
      <c r="M156" s="32"/>
      <c r="N156" s="49"/>
    </row>
    <row r="157" spans="1:14" ht="12.75" customHeight="1">
      <c r="A157" s="99"/>
      <c r="B157" s="99"/>
      <c r="C157" s="13"/>
      <c r="D157" s="100"/>
      <c r="E157" s="33"/>
      <c r="F157" s="33"/>
      <c r="G157" s="33"/>
      <c r="H157" s="33"/>
      <c r="I157" s="32"/>
      <c r="J157" s="32"/>
      <c r="K157" s="32"/>
      <c r="L157" s="32"/>
      <c r="M157" s="32"/>
      <c r="N157" s="49"/>
    </row>
    <row r="158" spans="1:14" ht="12.75" customHeight="1">
      <c r="A158" s="99"/>
      <c r="B158" s="99"/>
      <c r="C158" s="13"/>
      <c r="D158" s="100"/>
      <c r="E158" s="33"/>
      <c r="F158" s="33"/>
      <c r="G158" s="33"/>
      <c r="H158" s="33"/>
      <c r="I158" s="32"/>
      <c r="J158" s="32"/>
      <c r="K158" s="32"/>
      <c r="L158" s="32"/>
      <c r="M158" s="32"/>
      <c r="N158" s="49"/>
    </row>
    <row r="159" spans="1:14" ht="12.75" customHeight="1">
      <c r="A159" s="99"/>
      <c r="B159" s="99"/>
      <c r="C159" s="13"/>
      <c r="D159" s="100"/>
      <c r="E159" s="33"/>
      <c r="F159" s="33"/>
      <c r="G159" s="33"/>
      <c r="H159" s="33"/>
      <c r="I159" s="32"/>
      <c r="J159" s="32"/>
      <c r="K159" s="32"/>
      <c r="L159" s="32"/>
      <c r="M159" s="32"/>
      <c r="N159" s="49"/>
    </row>
    <row r="161" ht="12.75">
      <c r="A161" s="1" t="s">
        <v>70</v>
      </c>
    </row>
    <row r="162" ht="12.75">
      <c r="A162" s="1" t="s">
        <v>71</v>
      </c>
    </row>
    <row r="163" ht="12.75">
      <c r="A163" s="1" t="s">
        <v>69</v>
      </c>
    </row>
  </sheetData>
  <mergeCells count="79">
    <mergeCell ref="A136:A143"/>
    <mergeCell ref="B136:B143"/>
    <mergeCell ref="D136:D143"/>
    <mergeCell ref="A145:A151"/>
    <mergeCell ref="B145:B151"/>
    <mergeCell ref="D145:D147"/>
    <mergeCell ref="A1:B1"/>
    <mergeCell ref="A2:B2"/>
    <mergeCell ref="A4:B4"/>
    <mergeCell ref="A5:B5"/>
    <mergeCell ref="A3:B3"/>
    <mergeCell ref="C4:D4"/>
    <mergeCell ref="C5:D5"/>
    <mergeCell ref="C2:D2"/>
    <mergeCell ref="C3:D3"/>
    <mergeCell ref="C1:D1"/>
    <mergeCell ref="E7:N7"/>
    <mergeCell ref="A119:A125"/>
    <mergeCell ref="B119:B125"/>
    <mergeCell ref="D119:D125"/>
    <mergeCell ref="A111:A117"/>
    <mergeCell ref="B111:B117"/>
    <mergeCell ref="D103:D109"/>
    <mergeCell ref="A103:A109"/>
    <mergeCell ref="B103:B109"/>
    <mergeCell ref="A66:N66"/>
    <mergeCell ref="A76:N76"/>
    <mergeCell ref="B95:B101"/>
    <mergeCell ref="A95:A101"/>
    <mergeCell ref="D87:D93"/>
    <mergeCell ref="D95:D101"/>
    <mergeCell ref="A87:A93"/>
    <mergeCell ref="B87:B93"/>
    <mergeCell ref="A127:A134"/>
    <mergeCell ref="B127:B134"/>
    <mergeCell ref="B57:B65"/>
    <mergeCell ref="D27:D35"/>
    <mergeCell ref="D77:D85"/>
    <mergeCell ref="D57:D65"/>
    <mergeCell ref="D67:D75"/>
    <mergeCell ref="D47:D55"/>
    <mergeCell ref="D37:D45"/>
    <mergeCell ref="A56:N56"/>
    <mergeCell ref="A36:N36"/>
    <mergeCell ref="A46:N46"/>
    <mergeCell ref="A57:A65"/>
    <mergeCell ref="A153:A159"/>
    <mergeCell ref="B153:B159"/>
    <mergeCell ref="D153:D159"/>
    <mergeCell ref="B77:B85"/>
    <mergeCell ref="A67:A75"/>
    <mergeCell ref="B67:B75"/>
    <mergeCell ref="D127:D134"/>
    <mergeCell ref="A27:A35"/>
    <mergeCell ref="B37:B45"/>
    <mergeCell ref="D19:D25"/>
    <mergeCell ref="A77:A85"/>
    <mergeCell ref="A19:A25"/>
    <mergeCell ref="B19:B25"/>
    <mergeCell ref="B27:B35"/>
    <mergeCell ref="B47:B55"/>
    <mergeCell ref="A37:A45"/>
    <mergeCell ref="A47:A55"/>
    <mergeCell ref="A8:N8"/>
    <mergeCell ref="A18:N18"/>
    <mergeCell ref="A26:N26"/>
    <mergeCell ref="D9:D17"/>
    <mergeCell ref="A9:A17"/>
    <mergeCell ref="B9:B17"/>
    <mergeCell ref="A135:N135"/>
    <mergeCell ref="A144:N144"/>
    <mergeCell ref="A152:N152"/>
    <mergeCell ref="C6:D6"/>
    <mergeCell ref="A118:N118"/>
    <mergeCell ref="A126:N126"/>
    <mergeCell ref="A86:N86"/>
    <mergeCell ref="A94:N94"/>
    <mergeCell ref="A102:N102"/>
    <mergeCell ref="A110:N110"/>
  </mergeCells>
  <hyperlinks>
    <hyperlink ref="A5" r:id="rId1" display="www.gibmetal.com.ua"/>
  </hyperlinks>
  <printOptions/>
  <pageMargins left="0.35433070866141736" right="0.15748031496062992" top="0.15748031496062992" bottom="0.3937007874015748" header="0.1968503937007874" footer="0.35433070866141736"/>
  <pageSetup horizontalDpi="300" verticalDpi="300" orientation="portrait" paperSize="9" r:id="rId3"/>
  <rowBreaks count="1" manualBreakCount="1">
    <brk id="78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W42"/>
  <sheetViews>
    <sheetView zoomScale="85" zoomScaleNormal="85" workbookViewId="0" topLeftCell="A5">
      <selection activeCell="AB17" sqref="AB17"/>
    </sheetView>
  </sheetViews>
  <sheetFormatPr defaultColWidth="9.00390625" defaultRowHeight="12.75"/>
  <cols>
    <col min="1" max="1" width="1.75390625" style="1" customWidth="1"/>
    <col min="2" max="2" width="32.75390625" style="1" customWidth="1"/>
    <col min="3" max="3" width="16.25390625" style="1" customWidth="1"/>
    <col min="4" max="23" width="6.625" style="94" hidden="1" customWidth="1"/>
    <col min="24" max="16384" width="14.625" style="1" customWidth="1"/>
  </cols>
  <sheetData>
    <row r="1" spans="2:23" ht="17.25" customHeight="1" hidden="1" thickBot="1">
      <c r="B1" s="137"/>
      <c r="C1" s="137"/>
      <c r="D1" s="94">
        <v>3</v>
      </c>
      <c r="E1" s="94">
        <v>4</v>
      </c>
      <c r="F1" s="94">
        <v>5</v>
      </c>
      <c r="G1" s="94">
        <v>6</v>
      </c>
      <c r="H1" s="94">
        <v>7</v>
      </c>
      <c r="I1" s="94">
        <v>8</v>
      </c>
      <c r="J1" s="94">
        <v>9</v>
      </c>
      <c r="K1" s="94">
        <v>10</v>
      </c>
      <c r="L1" s="94">
        <v>11</v>
      </c>
      <c r="M1" s="94">
        <v>12</v>
      </c>
      <c r="N1" s="94">
        <v>13</v>
      </c>
      <c r="O1" s="94">
        <v>14</v>
      </c>
      <c r="P1" s="94">
        <v>15</v>
      </c>
      <c r="Q1" s="94">
        <v>16</v>
      </c>
      <c r="R1" s="94">
        <v>17</v>
      </c>
      <c r="S1" s="94">
        <v>18</v>
      </c>
      <c r="T1" s="94">
        <v>19</v>
      </c>
      <c r="U1" s="94">
        <v>20</v>
      </c>
      <c r="V1" s="94">
        <v>21</v>
      </c>
      <c r="W1" s="94">
        <v>22</v>
      </c>
    </row>
    <row r="2" spans="2:23" ht="39" customHeight="1">
      <c r="B2" s="25" t="s">
        <v>29</v>
      </c>
      <c r="C2" s="27"/>
      <c r="D2" s="94">
        <f>125*D1</f>
        <v>375</v>
      </c>
      <c r="E2" s="94">
        <f>125*E1</f>
        <v>500</v>
      </c>
      <c r="F2" s="94">
        <f>125*F1</f>
        <v>625</v>
      </c>
      <c r="G2" s="94">
        <f aca="true" t="shared" si="0" ref="G2:Q2">125*G1</f>
        <v>750</v>
      </c>
      <c r="H2" s="94">
        <f t="shared" si="0"/>
        <v>875</v>
      </c>
      <c r="I2" s="94">
        <f t="shared" si="0"/>
        <v>1000</v>
      </c>
      <c r="J2" s="94">
        <f t="shared" si="0"/>
        <v>1125</v>
      </c>
      <c r="K2" s="94">
        <f t="shared" si="0"/>
        <v>1250</v>
      </c>
      <c r="L2" s="94">
        <f t="shared" si="0"/>
        <v>1375</v>
      </c>
      <c r="M2" s="94">
        <f t="shared" si="0"/>
        <v>1500</v>
      </c>
      <c r="N2" s="94">
        <f t="shared" si="0"/>
        <v>1625</v>
      </c>
      <c r="O2" s="94">
        <f t="shared" si="0"/>
        <v>1750</v>
      </c>
      <c r="P2" s="94">
        <f t="shared" si="0"/>
        <v>1875</v>
      </c>
      <c r="Q2" s="94">
        <f t="shared" si="0"/>
        <v>2000</v>
      </c>
      <c r="R2" s="94">
        <f aca="true" t="shared" si="1" ref="R2:W2">125*R1</f>
        <v>2125</v>
      </c>
      <c r="S2" s="94">
        <f t="shared" si="1"/>
        <v>2250</v>
      </c>
      <c r="T2" s="94">
        <f t="shared" si="1"/>
        <v>2375</v>
      </c>
      <c r="U2" s="94">
        <f t="shared" si="1"/>
        <v>2500</v>
      </c>
      <c r="V2" s="94">
        <f t="shared" si="1"/>
        <v>2625</v>
      </c>
      <c r="W2" s="94">
        <f t="shared" si="1"/>
        <v>2750</v>
      </c>
    </row>
    <row r="3" spans="2:5" ht="12.75">
      <c r="B3" s="134" t="s">
        <v>85</v>
      </c>
      <c r="C3" s="135"/>
      <c r="D3" s="95"/>
      <c r="E3" s="95"/>
    </row>
    <row r="4" spans="2:17" ht="12.75">
      <c r="B4" s="136"/>
      <c r="C4" s="13">
        <v>420</v>
      </c>
      <c r="D4" s="96"/>
      <c r="E4" s="96">
        <v>940</v>
      </c>
      <c r="F4" s="94">
        <v>970</v>
      </c>
      <c r="G4" s="94">
        <v>1000</v>
      </c>
      <c r="H4" s="94">
        <v>1030</v>
      </c>
      <c r="I4" s="94">
        <v>1055</v>
      </c>
      <c r="J4" s="94">
        <v>1100</v>
      </c>
      <c r="M4" s="94">
        <v>1380</v>
      </c>
      <c r="Q4" s="94">
        <v>1700</v>
      </c>
    </row>
    <row r="5" spans="2:17" ht="12.75">
      <c r="B5" s="136"/>
      <c r="C5" s="13">
        <v>520</v>
      </c>
      <c r="D5" s="96"/>
      <c r="E5" s="96">
        <v>995</v>
      </c>
      <c r="Q5" s="94">
        <v>1775</v>
      </c>
    </row>
    <row r="6" spans="2:17" ht="12.75">
      <c r="B6" s="136"/>
      <c r="C6" s="13">
        <v>625</v>
      </c>
      <c r="D6" s="96"/>
      <c r="E6" s="96"/>
      <c r="F6" s="94">
        <v>1055</v>
      </c>
      <c r="Q6" s="94">
        <v>1835</v>
      </c>
    </row>
    <row r="7" spans="2:17" ht="12.75">
      <c r="B7" s="136"/>
      <c r="C7" s="13">
        <v>750</v>
      </c>
      <c r="D7" s="96"/>
      <c r="E7" s="96"/>
      <c r="G7" s="94">
        <v>1130</v>
      </c>
      <c r="Q7" s="94">
        <v>2110</v>
      </c>
    </row>
    <row r="8" spans="2:8" ht="12.75">
      <c r="B8" s="136"/>
      <c r="C8" s="13">
        <v>875</v>
      </c>
      <c r="D8" s="96"/>
      <c r="E8" s="96"/>
      <c r="H8" s="94">
        <v>1215</v>
      </c>
    </row>
    <row r="9" spans="2:9" ht="12.75">
      <c r="B9" s="136"/>
      <c r="C9" s="13">
        <v>1000</v>
      </c>
      <c r="D9" s="96"/>
      <c r="E9" s="96"/>
      <c r="I9" s="94">
        <v>1300</v>
      </c>
    </row>
    <row r="10" spans="2:5" ht="12.75">
      <c r="B10" s="136"/>
      <c r="C10" s="13"/>
      <c r="D10" s="96"/>
      <c r="E10" s="96"/>
    </row>
    <row r="11" spans="2:5" ht="12.75">
      <c r="B11" s="136"/>
      <c r="C11" s="13"/>
      <c r="D11" s="96"/>
      <c r="E11" s="96"/>
    </row>
    <row r="12" spans="2:5" ht="12.75">
      <c r="B12" s="136"/>
      <c r="C12" s="13"/>
      <c r="D12" s="96"/>
      <c r="E12" s="96"/>
    </row>
    <row r="13" spans="2:5" ht="12.75">
      <c r="B13" s="134" t="s">
        <v>86</v>
      </c>
      <c r="C13" s="135"/>
      <c r="D13" s="95"/>
      <c r="E13" s="95"/>
    </row>
    <row r="14" spans="2:5" ht="12.75">
      <c r="B14" s="136"/>
      <c r="C14" s="13"/>
      <c r="D14" s="96"/>
      <c r="E14" s="96"/>
    </row>
    <row r="15" spans="2:5" ht="12.75">
      <c r="B15" s="136"/>
      <c r="C15" s="13"/>
      <c r="D15" s="96"/>
      <c r="E15" s="96"/>
    </row>
    <row r="16" spans="2:5" ht="12.75">
      <c r="B16" s="136"/>
      <c r="C16" s="13"/>
      <c r="D16" s="96"/>
      <c r="E16" s="96"/>
    </row>
    <row r="17" spans="2:5" ht="12.75">
      <c r="B17" s="136"/>
      <c r="C17" s="13"/>
      <c r="D17" s="96"/>
      <c r="E17" s="96"/>
    </row>
    <row r="18" spans="2:5" ht="12.75">
      <c r="B18" s="136"/>
      <c r="C18" s="13"/>
      <c r="D18" s="96"/>
      <c r="E18" s="96"/>
    </row>
    <row r="19" spans="2:5" ht="12.75">
      <c r="B19" s="136"/>
      <c r="C19" s="13"/>
      <c r="D19" s="96"/>
      <c r="E19" s="96"/>
    </row>
    <row r="20" spans="2:5" ht="12.75">
      <c r="B20" s="136"/>
      <c r="C20" s="13"/>
      <c r="D20" s="96"/>
      <c r="E20" s="96"/>
    </row>
    <row r="21" spans="2:5" ht="12.75">
      <c r="B21" s="136"/>
      <c r="C21" s="13"/>
      <c r="D21" s="96"/>
      <c r="E21" s="96"/>
    </row>
    <row r="22" spans="2:5" ht="12.75">
      <c r="B22" s="136"/>
      <c r="C22" s="13"/>
      <c r="D22" s="96"/>
      <c r="E22" s="96"/>
    </row>
    <row r="23" spans="2:5" ht="12.75">
      <c r="B23" s="134" t="s">
        <v>87</v>
      </c>
      <c r="C23" s="135"/>
      <c r="D23" s="95"/>
      <c r="E23" s="95"/>
    </row>
    <row r="24" spans="2:5" ht="12.75">
      <c r="B24" s="136"/>
      <c r="C24" s="13"/>
      <c r="D24" s="96"/>
      <c r="E24" s="96"/>
    </row>
    <row r="25" spans="2:5" ht="12.75">
      <c r="B25" s="136"/>
      <c r="C25" s="13"/>
      <c r="D25" s="96"/>
      <c r="E25" s="96"/>
    </row>
    <row r="26" spans="2:5" ht="12.75">
      <c r="B26" s="136"/>
      <c r="C26" s="13"/>
      <c r="D26" s="96"/>
      <c r="E26" s="96"/>
    </row>
    <row r="27" spans="2:5" ht="12.75">
      <c r="B27" s="136"/>
      <c r="C27" s="13"/>
      <c r="D27" s="96"/>
      <c r="E27" s="96"/>
    </row>
    <row r="28" spans="2:5" ht="12.75">
      <c r="B28" s="136"/>
      <c r="C28" s="13"/>
      <c r="D28" s="96"/>
      <c r="E28" s="96"/>
    </row>
    <row r="29" spans="2:5" ht="12.75">
      <c r="B29" s="136"/>
      <c r="C29" s="13"/>
      <c r="D29" s="96"/>
      <c r="E29" s="96"/>
    </row>
    <row r="30" spans="2:5" ht="12.75">
      <c r="B30" s="136"/>
      <c r="C30" s="13"/>
      <c r="D30" s="96"/>
      <c r="E30" s="96"/>
    </row>
    <row r="31" spans="2:5" ht="12.75">
      <c r="B31" s="136"/>
      <c r="C31" s="13"/>
      <c r="D31" s="96"/>
      <c r="E31" s="96"/>
    </row>
    <row r="32" spans="2:5" ht="12.75">
      <c r="B32" s="136"/>
      <c r="C32" s="13"/>
      <c r="D32" s="96"/>
      <c r="E32" s="96"/>
    </row>
    <row r="33" spans="2:5" ht="12.75">
      <c r="B33" s="134"/>
      <c r="C33" s="135"/>
      <c r="D33" s="95"/>
      <c r="E33" s="95"/>
    </row>
    <row r="34" spans="2:5" ht="12.75">
      <c r="B34" s="136"/>
      <c r="C34" s="13"/>
      <c r="D34" s="96"/>
      <c r="E34" s="96"/>
    </row>
    <row r="35" spans="2:5" ht="12.75">
      <c r="B35" s="136"/>
      <c r="C35" s="13"/>
      <c r="D35" s="96"/>
      <c r="E35" s="96"/>
    </row>
    <row r="36" spans="2:5" ht="12.75">
      <c r="B36" s="136"/>
      <c r="C36" s="13"/>
      <c r="D36" s="96"/>
      <c r="E36" s="96"/>
    </row>
    <row r="37" spans="2:5" ht="12.75">
      <c r="B37" s="136"/>
      <c r="C37" s="13"/>
      <c r="D37" s="96"/>
      <c r="E37" s="96"/>
    </row>
    <row r="38" spans="2:5" ht="12.75">
      <c r="B38" s="136"/>
      <c r="C38" s="13"/>
      <c r="D38" s="96"/>
      <c r="E38" s="96"/>
    </row>
    <row r="39" spans="2:5" ht="12.75">
      <c r="B39" s="136"/>
      <c r="C39" s="13"/>
      <c r="D39" s="96"/>
      <c r="E39" s="96"/>
    </row>
    <row r="40" spans="2:5" ht="12.75">
      <c r="B40" s="136"/>
      <c r="C40" s="13"/>
      <c r="D40" s="96"/>
      <c r="E40" s="96"/>
    </row>
    <row r="41" spans="2:5" ht="12.75">
      <c r="B41" s="136"/>
      <c r="C41" s="13"/>
      <c r="D41" s="96"/>
      <c r="E41" s="96"/>
    </row>
    <row r="42" spans="2:5" ht="13.5" thickBot="1">
      <c r="B42" s="138"/>
      <c r="C42" s="28"/>
      <c r="D42" s="96"/>
      <c r="E42" s="96"/>
    </row>
  </sheetData>
  <mergeCells count="9">
    <mergeCell ref="B33:C33"/>
    <mergeCell ref="B34:B42"/>
    <mergeCell ref="B23:C23"/>
    <mergeCell ref="B24:B32"/>
    <mergeCell ref="B13:C13"/>
    <mergeCell ref="B14:B22"/>
    <mergeCell ref="B1:C1"/>
    <mergeCell ref="B3:C3"/>
    <mergeCell ref="B4:B1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B1:F46"/>
  <sheetViews>
    <sheetView zoomScale="115" zoomScaleNormal="115" workbookViewId="0" topLeftCell="A10">
      <selection activeCell="F41" sqref="F41"/>
    </sheetView>
  </sheetViews>
  <sheetFormatPr defaultColWidth="9.00390625" defaultRowHeight="12.75"/>
  <cols>
    <col min="1" max="1" width="1.75390625" style="1" customWidth="1"/>
    <col min="2" max="2" width="32.75390625" style="1" customWidth="1"/>
    <col min="3" max="3" width="28.75390625" style="1" customWidth="1"/>
    <col min="4" max="4" width="11.875" style="1" customWidth="1"/>
    <col min="5" max="5" width="12.25390625" style="1" customWidth="1"/>
    <col min="6" max="6" width="25.375" style="1" customWidth="1"/>
    <col min="7" max="16384" width="14.625" style="1" customWidth="1"/>
  </cols>
  <sheetData>
    <row r="1" spans="2:6" ht="21" customHeight="1">
      <c r="B1" s="98" t="s">
        <v>4</v>
      </c>
      <c r="C1" s="98"/>
      <c r="D1" s="98"/>
      <c r="E1" s="98"/>
      <c r="F1" s="98"/>
    </row>
    <row r="2" spans="2:6" ht="14.25" customHeight="1">
      <c r="B2" s="140" t="s">
        <v>44</v>
      </c>
      <c r="C2" s="140"/>
      <c r="D2" s="140"/>
      <c r="E2" s="140"/>
      <c r="F2" s="140"/>
    </row>
    <row r="3" spans="2:6" ht="14.25" customHeight="1">
      <c r="B3" s="140" t="s">
        <v>42</v>
      </c>
      <c r="C3" s="140"/>
      <c r="D3" s="140"/>
      <c r="E3" s="140"/>
      <c r="F3" s="140"/>
    </row>
    <row r="4" spans="2:6" ht="17.25" customHeight="1">
      <c r="B4" s="140" t="s">
        <v>78</v>
      </c>
      <c r="C4" s="140"/>
      <c r="D4" s="140"/>
      <c r="E4" s="140"/>
      <c r="F4" s="140"/>
    </row>
    <row r="5" spans="2:6" ht="17.25" customHeight="1" thickBot="1">
      <c r="B5" s="137" t="s">
        <v>20</v>
      </c>
      <c r="C5" s="137"/>
      <c r="D5" s="137"/>
      <c r="E5" s="137"/>
      <c r="F5" s="137"/>
    </row>
    <row r="6" spans="2:6" ht="39" customHeight="1">
      <c r="B6" s="25" t="s">
        <v>29</v>
      </c>
      <c r="C6" s="26" t="s">
        <v>27</v>
      </c>
      <c r="D6" s="27" t="s">
        <v>30</v>
      </c>
      <c r="E6" s="27" t="s">
        <v>13</v>
      </c>
      <c r="F6" s="30" t="s">
        <v>37</v>
      </c>
    </row>
    <row r="7" spans="2:6" ht="12.75">
      <c r="B7" s="134" t="s">
        <v>33</v>
      </c>
      <c r="C7" s="135"/>
      <c r="D7" s="135"/>
      <c r="E7" s="135"/>
      <c r="F7" s="139"/>
    </row>
    <row r="8" spans="2:6" ht="12.75">
      <c r="B8" s="136"/>
      <c r="C8" s="99"/>
      <c r="D8" s="13" t="s">
        <v>31</v>
      </c>
      <c r="E8" s="100">
        <v>100</v>
      </c>
      <c r="F8" s="29">
        <v>200</v>
      </c>
    </row>
    <row r="9" spans="2:6" ht="12.75">
      <c r="B9" s="136"/>
      <c r="C9" s="99"/>
      <c r="D9" s="13" t="s">
        <v>25</v>
      </c>
      <c r="E9" s="100"/>
      <c r="F9" s="29">
        <v>250</v>
      </c>
    </row>
    <row r="10" spans="2:6" ht="12.75">
      <c r="B10" s="136"/>
      <c r="C10" s="99"/>
      <c r="D10" s="13" t="s">
        <v>26</v>
      </c>
      <c r="E10" s="100"/>
      <c r="F10" s="29">
        <v>300</v>
      </c>
    </row>
    <row r="11" spans="2:6" ht="12.75">
      <c r="B11" s="136"/>
      <c r="C11" s="99"/>
      <c r="D11" s="13" t="s">
        <v>32</v>
      </c>
      <c r="E11" s="100"/>
      <c r="F11" s="29" t="s">
        <v>12</v>
      </c>
    </row>
    <row r="12" spans="2:6" ht="12.75">
      <c r="B12" s="136"/>
      <c r="C12" s="99"/>
      <c r="D12" s="13"/>
      <c r="E12" s="100"/>
      <c r="F12" s="29"/>
    </row>
    <row r="13" spans="2:6" ht="12.75">
      <c r="B13" s="136"/>
      <c r="C13" s="99"/>
      <c r="D13" s="13"/>
      <c r="E13" s="100"/>
      <c r="F13" s="29"/>
    </row>
    <row r="14" spans="2:6" ht="12.75">
      <c r="B14" s="136"/>
      <c r="C14" s="99"/>
      <c r="D14" s="13"/>
      <c r="E14" s="100"/>
      <c r="F14" s="29"/>
    </row>
    <row r="15" spans="2:6" ht="12.75">
      <c r="B15" s="136"/>
      <c r="C15" s="99"/>
      <c r="D15" s="13"/>
      <c r="E15" s="100"/>
      <c r="F15" s="29"/>
    </row>
    <row r="16" spans="2:6" ht="12.75">
      <c r="B16" s="136"/>
      <c r="C16" s="99"/>
      <c r="D16" s="13"/>
      <c r="E16" s="100"/>
      <c r="F16" s="29"/>
    </row>
    <row r="17" spans="2:6" ht="12.75">
      <c r="B17" s="134" t="s">
        <v>34</v>
      </c>
      <c r="C17" s="135"/>
      <c r="D17" s="135"/>
      <c r="E17" s="135"/>
      <c r="F17" s="139"/>
    </row>
    <row r="18" spans="2:6" ht="12.75">
      <c r="B18" s="136"/>
      <c r="C18" s="99"/>
      <c r="D18" s="13" t="s">
        <v>31</v>
      </c>
      <c r="E18" s="100">
        <v>100</v>
      </c>
      <c r="F18" s="29">
        <v>250</v>
      </c>
    </row>
    <row r="19" spans="2:6" ht="12.75">
      <c r="B19" s="136"/>
      <c r="C19" s="99"/>
      <c r="D19" s="13" t="s">
        <v>25</v>
      </c>
      <c r="E19" s="100"/>
      <c r="F19" s="29">
        <v>300</v>
      </c>
    </row>
    <row r="20" spans="2:6" ht="12.75">
      <c r="B20" s="136"/>
      <c r="C20" s="99"/>
      <c r="D20" s="13" t="s">
        <v>26</v>
      </c>
      <c r="E20" s="100"/>
      <c r="F20" s="29">
        <v>350</v>
      </c>
    </row>
    <row r="21" spans="2:6" ht="12.75">
      <c r="B21" s="136"/>
      <c r="C21" s="99"/>
      <c r="D21" s="13" t="s">
        <v>32</v>
      </c>
      <c r="E21" s="100"/>
      <c r="F21" s="29" t="s">
        <v>12</v>
      </c>
    </row>
    <row r="22" spans="2:6" ht="12.75">
      <c r="B22" s="136"/>
      <c r="C22" s="99"/>
      <c r="D22" s="13"/>
      <c r="E22" s="100"/>
      <c r="F22" s="29"/>
    </row>
    <row r="23" spans="2:6" ht="12.75">
      <c r="B23" s="136"/>
      <c r="C23" s="99"/>
      <c r="D23" s="13"/>
      <c r="E23" s="100"/>
      <c r="F23" s="29"/>
    </row>
    <row r="24" spans="2:6" ht="12.75">
      <c r="B24" s="136"/>
      <c r="C24" s="99"/>
      <c r="D24" s="13"/>
      <c r="E24" s="100"/>
      <c r="F24" s="29"/>
    </row>
    <row r="25" spans="2:6" ht="12.75">
      <c r="B25" s="136"/>
      <c r="C25" s="99"/>
      <c r="D25" s="13"/>
      <c r="E25" s="100"/>
      <c r="F25" s="29"/>
    </row>
    <row r="26" spans="2:6" ht="12.75">
      <c r="B26" s="136"/>
      <c r="C26" s="99"/>
      <c r="D26" s="13"/>
      <c r="E26" s="100"/>
      <c r="F26" s="29"/>
    </row>
    <row r="27" spans="2:6" ht="12.75">
      <c r="B27" s="134" t="s">
        <v>35</v>
      </c>
      <c r="C27" s="135"/>
      <c r="D27" s="135"/>
      <c r="E27" s="135"/>
      <c r="F27" s="139"/>
    </row>
    <row r="28" spans="2:6" ht="12.75">
      <c r="B28" s="136"/>
      <c r="C28" s="99"/>
      <c r="D28" s="13" t="s">
        <v>31</v>
      </c>
      <c r="E28" s="100">
        <v>150</v>
      </c>
      <c r="F28" s="29">
        <v>300</v>
      </c>
    </row>
    <row r="29" spans="2:6" ht="12.75">
      <c r="B29" s="136"/>
      <c r="C29" s="99"/>
      <c r="D29" s="13" t="s">
        <v>25</v>
      </c>
      <c r="E29" s="100"/>
      <c r="F29" s="29">
        <v>350</v>
      </c>
    </row>
    <row r="30" spans="2:6" ht="12.75">
      <c r="B30" s="136"/>
      <c r="C30" s="99"/>
      <c r="D30" s="13" t="s">
        <v>26</v>
      </c>
      <c r="E30" s="100"/>
      <c r="F30" s="29">
        <v>400</v>
      </c>
    </row>
    <row r="31" spans="2:6" ht="12.75">
      <c r="B31" s="136"/>
      <c r="C31" s="99"/>
      <c r="D31" s="13" t="s">
        <v>32</v>
      </c>
      <c r="E31" s="100"/>
      <c r="F31" s="29" t="s">
        <v>12</v>
      </c>
    </row>
    <row r="32" spans="2:6" ht="12.75">
      <c r="B32" s="136"/>
      <c r="C32" s="99"/>
      <c r="D32" s="13"/>
      <c r="E32" s="100"/>
      <c r="F32" s="29"/>
    </row>
    <row r="33" spans="2:6" ht="12.75">
      <c r="B33" s="136"/>
      <c r="C33" s="99"/>
      <c r="D33" s="13"/>
      <c r="E33" s="100"/>
      <c r="F33" s="29"/>
    </row>
    <row r="34" spans="2:6" ht="12.75">
      <c r="B34" s="136"/>
      <c r="C34" s="99"/>
      <c r="D34" s="13"/>
      <c r="E34" s="100"/>
      <c r="F34" s="29"/>
    </row>
    <row r="35" spans="2:6" ht="12.75">
      <c r="B35" s="136"/>
      <c r="C35" s="99"/>
      <c r="D35" s="13"/>
      <c r="E35" s="100"/>
      <c r="F35" s="29"/>
    </row>
    <row r="36" spans="2:6" ht="12.75">
      <c r="B36" s="136"/>
      <c r="C36" s="99"/>
      <c r="D36" s="13"/>
      <c r="E36" s="100"/>
      <c r="F36" s="29"/>
    </row>
    <row r="37" spans="2:6" ht="12.75">
      <c r="B37" s="134" t="s">
        <v>36</v>
      </c>
      <c r="C37" s="135"/>
      <c r="D37" s="135"/>
      <c r="E37" s="135"/>
      <c r="F37" s="139"/>
    </row>
    <row r="38" spans="2:6" ht="12.75">
      <c r="B38" s="136"/>
      <c r="C38" s="99"/>
      <c r="D38" s="13" t="s">
        <v>31</v>
      </c>
      <c r="E38" s="100">
        <v>150</v>
      </c>
      <c r="F38" s="29">
        <v>300</v>
      </c>
    </row>
    <row r="39" spans="2:6" ht="12.75">
      <c r="B39" s="136"/>
      <c r="C39" s="99"/>
      <c r="D39" s="13" t="s">
        <v>25</v>
      </c>
      <c r="E39" s="100"/>
      <c r="F39" s="29">
        <v>350</v>
      </c>
    </row>
    <row r="40" spans="2:6" ht="12.75">
      <c r="B40" s="136"/>
      <c r="C40" s="99"/>
      <c r="D40" s="13" t="s">
        <v>26</v>
      </c>
      <c r="E40" s="100"/>
      <c r="F40" s="29">
        <v>400</v>
      </c>
    </row>
    <row r="41" spans="2:6" ht="12.75">
      <c r="B41" s="136"/>
      <c r="C41" s="99"/>
      <c r="D41" s="13" t="s">
        <v>32</v>
      </c>
      <c r="E41" s="100"/>
      <c r="F41" s="29" t="s">
        <v>12</v>
      </c>
    </row>
    <row r="42" spans="2:6" ht="12.75">
      <c r="B42" s="136"/>
      <c r="C42" s="99"/>
      <c r="D42" s="13"/>
      <c r="E42" s="100"/>
      <c r="F42" s="29"/>
    </row>
    <row r="43" spans="2:6" ht="12.75">
      <c r="B43" s="136"/>
      <c r="C43" s="99"/>
      <c r="D43" s="13"/>
      <c r="E43" s="100"/>
      <c r="F43" s="29"/>
    </row>
    <row r="44" spans="2:6" ht="12.75">
      <c r="B44" s="136"/>
      <c r="C44" s="99"/>
      <c r="D44" s="13"/>
      <c r="E44" s="100"/>
      <c r="F44" s="29"/>
    </row>
    <row r="45" spans="2:6" ht="12.75">
      <c r="B45" s="136"/>
      <c r="C45" s="99"/>
      <c r="D45" s="13"/>
      <c r="E45" s="100"/>
      <c r="F45" s="29"/>
    </row>
    <row r="46" spans="2:6" ht="13.5" thickBot="1">
      <c r="B46" s="138"/>
      <c r="C46" s="141"/>
      <c r="D46" s="28"/>
      <c r="E46" s="142"/>
      <c r="F46" s="31"/>
    </row>
  </sheetData>
  <mergeCells count="21">
    <mergeCell ref="B28:B36"/>
    <mergeCell ref="C28:C36"/>
    <mergeCell ref="E28:E36"/>
    <mergeCell ref="B38:B46"/>
    <mergeCell ref="C38:C46"/>
    <mergeCell ref="E38:E46"/>
    <mergeCell ref="B37:F37"/>
    <mergeCell ref="B18:B26"/>
    <mergeCell ref="C18:C26"/>
    <mergeCell ref="E18:E26"/>
    <mergeCell ref="B17:F17"/>
    <mergeCell ref="B7:F7"/>
    <mergeCell ref="B27:F27"/>
    <mergeCell ref="B1:F1"/>
    <mergeCell ref="B2:F2"/>
    <mergeCell ref="B3:F3"/>
    <mergeCell ref="B4:F4"/>
    <mergeCell ref="B5:F5"/>
    <mergeCell ref="B8:B16"/>
    <mergeCell ref="C8:C16"/>
    <mergeCell ref="E8:E16"/>
  </mergeCells>
  <hyperlinks>
    <hyperlink ref="B5" r:id="rId1" display="www.gibmetal.com.ua"/>
  </hyperlinks>
  <printOptions/>
  <pageMargins left="0.75" right="0.75" top="1" bottom="1" header="0.5" footer="0.5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B4"/>
  <sheetViews>
    <sheetView zoomScale="85" zoomScaleNormal="85" workbookViewId="0" topLeftCell="A1">
      <selection activeCell="B12" sqref="B12"/>
    </sheetView>
  </sheetViews>
  <sheetFormatPr defaultColWidth="9.00390625" defaultRowHeight="12.75"/>
  <cols>
    <col min="1" max="1" width="50.875" style="0" customWidth="1"/>
    <col min="2" max="2" width="50.75390625" style="0" customWidth="1"/>
  </cols>
  <sheetData>
    <row r="1" spans="1:2" ht="19.5" customHeight="1">
      <c r="A1" s="143" t="s">
        <v>15</v>
      </c>
      <c r="B1" s="143"/>
    </row>
    <row r="2" spans="1:2" ht="18.75">
      <c r="A2" s="18" t="s">
        <v>17</v>
      </c>
      <c r="B2" s="2"/>
    </row>
    <row r="3" spans="1:2" ht="18.75">
      <c r="A3" s="18" t="s">
        <v>16</v>
      </c>
      <c r="B3" s="2"/>
    </row>
    <row r="4" ht="18.75">
      <c r="A4" s="18" t="str">
        <f>"Стоимость  -  25 грн."</f>
        <v>Стоимость  -  25 грн.</v>
      </c>
    </row>
    <row r="5" ht="150" customHeight="1"/>
    <row r="6" ht="150" customHeight="1"/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P12"/>
  <sheetViews>
    <sheetView workbookViewId="0" topLeftCell="A1">
      <selection activeCell="A5" sqref="A5:IV5"/>
    </sheetView>
  </sheetViews>
  <sheetFormatPr defaultColWidth="9.00390625" defaultRowHeight="12.75"/>
  <cols>
    <col min="1" max="1" width="24.00390625" style="1" customWidth="1"/>
    <col min="2" max="2" width="37.625" style="1" customWidth="1"/>
    <col min="3" max="5" width="0" style="1" hidden="1" customWidth="1"/>
    <col min="6" max="6" width="9.125" style="1" customWidth="1"/>
    <col min="7" max="11" width="11.625" style="1" customWidth="1"/>
    <col min="12" max="12" width="10.125" style="1" customWidth="1"/>
    <col min="13" max="13" width="9.125" style="1" customWidth="1"/>
    <col min="14" max="14" width="11.875" style="1" hidden="1" customWidth="1"/>
    <col min="15" max="15" width="11.625" style="1" hidden="1" customWidth="1"/>
    <col min="16" max="16384" width="9.125" style="1" customWidth="1"/>
  </cols>
  <sheetData>
    <row r="1" spans="1:16" ht="12.75">
      <c r="A1" s="147"/>
      <c r="B1" s="66" t="s">
        <v>64</v>
      </c>
      <c r="C1" s="150" t="s">
        <v>65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84" t="s">
        <v>66</v>
      </c>
      <c r="O1" s="84" t="s">
        <v>67</v>
      </c>
      <c r="P1" s="85" t="s">
        <v>68</v>
      </c>
    </row>
    <row r="2" spans="1:16" ht="42.75" customHeight="1">
      <c r="A2" s="148"/>
      <c r="B2" s="50" t="s">
        <v>6</v>
      </c>
      <c r="C2" s="15" t="s">
        <v>24</v>
      </c>
      <c r="D2" s="15" t="s">
        <v>39</v>
      </c>
      <c r="E2" s="15" t="s">
        <v>39</v>
      </c>
      <c r="F2" s="15" t="s">
        <v>73</v>
      </c>
      <c r="G2" s="15" t="s">
        <v>73</v>
      </c>
      <c r="H2" s="15" t="s">
        <v>39</v>
      </c>
      <c r="I2" s="15" t="s">
        <v>19</v>
      </c>
      <c r="J2" s="15" t="s">
        <v>79</v>
      </c>
      <c r="K2" s="15" t="s">
        <v>80</v>
      </c>
      <c r="L2" s="15" t="s">
        <v>24</v>
      </c>
      <c r="M2" s="42" t="s">
        <v>18</v>
      </c>
      <c r="N2" s="32"/>
      <c r="O2" s="32"/>
      <c r="P2" s="93" t="s">
        <v>88</v>
      </c>
    </row>
    <row r="3" spans="1:16" ht="12.75">
      <c r="A3" s="148"/>
      <c r="B3" s="51" t="s">
        <v>0</v>
      </c>
      <c r="C3" s="17" t="s">
        <v>1</v>
      </c>
      <c r="D3" s="5" t="s">
        <v>14</v>
      </c>
      <c r="E3" s="5" t="s">
        <v>14</v>
      </c>
      <c r="F3" s="17" t="s">
        <v>1</v>
      </c>
      <c r="G3" s="17" t="s">
        <v>1</v>
      </c>
      <c r="H3" s="17" t="s">
        <v>48</v>
      </c>
      <c r="I3" s="17" t="s">
        <v>21</v>
      </c>
      <c r="J3" s="17" t="s">
        <v>21</v>
      </c>
      <c r="K3" s="17" t="s">
        <v>21</v>
      </c>
      <c r="L3" s="17" t="s">
        <v>22</v>
      </c>
      <c r="M3" s="43" t="s">
        <v>1</v>
      </c>
      <c r="N3" s="32"/>
      <c r="O3" s="52" t="s">
        <v>1</v>
      </c>
      <c r="P3" s="86"/>
    </row>
    <row r="4" spans="1:16" ht="13.5" thickBot="1">
      <c r="A4" s="149"/>
      <c r="B4" s="76" t="s">
        <v>2</v>
      </c>
      <c r="C4" s="75">
        <v>0.38</v>
      </c>
      <c r="D4" s="17">
        <v>0.45</v>
      </c>
      <c r="E4" s="17">
        <v>0.65</v>
      </c>
      <c r="F4" s="17">
        <v>0.4</v>
      </c>
      <c r="G4" s="17">
        <v>0.45</v>
      </c>
      <c r="H4" s="17">
        <v>0.45</v>
      </c>
      <c r="I4" s="17">
        <v>0.45</v>
      </c>
      <c r="J4" s="17">
        <v>0.5</v>
      </c>
      <c r="K4" s="17">
        <v>0.5</v>
      </c>
      <c r="L4" s="17">
        <v>0.42</v>
      </c>
      <c r="M4" s="43">
        <v>0.45</v>
      </c>
      <c r="N4" s="77">
        <v>0.4</v>
      </c>
      <c r="O4" s="77">
        <v>0.8</v>
      </c>
      <c r="P4" s="78">
        <v>0.55</v>
      </c>
    </row>
    <row r="5" spans="1:16" ht="12.75" customHeight="1" hidden="1" thickBot="1">
      <c r="A5" s="79"/>
      <c r="B5" s="80"/>
      <c r="C5" s="81">
        <v>90</v>
      </c>
      <c r="D5" s="22">
        <f>Планки!E5</f>
        <v>105</v>
      </c>
      <c r="E5" s="22">
        <f>Планки!F5</f>
        <v>150</v>
      </c>
      <c r="F5" s="22">
        <f>Планки!G5</f>
        <v>110</v>
      </c>
      <c r="G5" s="22">
        <f>Планки!H5</f>
        <v>115</v>
      </c>
      <c r="H5" s="22">
        <f>Планки!I5</f>
        <v>130</v>
      </c>
      <c r="I5" s="22">
        <f>Планки!J5</f>
        <v>150</v>
      </c>
      <c r="J5" s="22">
        <f>Планки!K5</f>
        <v>165</v>
      </c>
      <c r="K5" s="22">
        <f>Планки!L5</f>
        <v>170</v>
      </c>
      <c r="L5" s="22">
        <f>Планки!M5</f>
        <v>140</v>
      </c>
      <c r="M5" s="22">
        <f>Планки!N5</f>
        <v>200</v>
      </c>
      <c r="N5" s="81">
        <v>300</v>
      </c>
      <c r="O5" s="81">
        <v>400</v>
      </c>
      <c r="P5" s="81">
        <v>50</v>
      </c>
    </row>
    <row r="6" spans="1:16" ht="12.75">
      <c r="A6" s="25" t="s">
        <v>29</v>
      </c>
      <c r="B6" s="26" t="s">
        <v>27</v>
      </c>
      <c r="C6" s="151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</row>
    <row r="7" spans="1:16" ht="12.75">
      <c r="A7" s="144" t="s">
        <v>74</v>
      </c>
      <c r="B7" s="121"/>
      <c r="C7" s="92"/>
      <c r="D7" s="145" t="s">
        <v>76</v>
      </c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6"/>
    </row>
    <row r="8" spans="1:16" ht="75.75" customHeight="1">
      <c r="A8" s="82"/>
      <c r="B8" s="53"/>
      <c r="C8" s="23">
        <f>(0.312*C5+15)/0.235</f>
        <v>183.31914893617022</v>
      </c>
      <c r="D8" s="23">
        <f>(0.312*D5+15)/0.235</f>
        <v>203.2340425531915</v>
      </c>
      <c r="E8" s="23">
        <f>(0.312*E5+15)/0.235</f>
        <v>262.97872340425533</v>
      </c>
      <c r="F8" s="23">
        <f>(0.312*F5+15)/0.235</f>
        <v>209.87234042553192</v>
      </c>
      <c r="G8" s="23">
        <f>(0.312*G5+15)/0.235</f>
        <v>216.51063829787236</v>
      </c>
      <c r="H8" s="23">
        <f aca="true" t="shared" si="0" ref="H8:O8">(0.312*H5+15)/0.235</f>
        <v>236.42553191489364</v>
      </c>
      <c r="I8" s="23">
        <f t="shared" si="0"/>
        <v>262.97872340425533</v>
      </c>
      <c r="J8" s="23">
        <f t="shared" si="0"/>
        <v>282.89361702127655</v>
      </c>
      <c r="K8" s="23">
        <f t="shared" si="0"/>
        <v>289.531914893617</v>
      </c>
      <c r="L8" s="23">
        <f t="shared" si="0"/>
        <v>249.70212765957447</v>
      </c>
      <c r="M8" s="23">
        <f t="shared" si="0"/>
        <v>329.3617021276596</v>
      </c>
      <c r="N8" s="23">
        <f t="shared" si="0"/>
        <v>462.1276595744681</v>
      </c>
      <c r="O8" s="23">
        <f t="shared" si="0"/>
        <v>594.8936170212767</v>
      </c>
      <c r="P8" s="97">
        <f>75</f>
        <v>75</v>
      </c>
    </row>
    <row r="9" spans="1:16" ht="12.75">
      <c r="A9" s="144" t="s">
        <v>75</v>
      </c>
      <c r="B9" s="121"/>
      <c r="C9" s="92"/>
      <c r="D9" s="145" t="s">
        <v>77</v>
      </c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6"/>
    </row>
    <row r="10" spans="1:16" ht="91.5" customHeight="1" thickBot="1">
      <c r="A10" s="87"/>
      <c r="B10" s="88"/>
      <c r="C10" s="83">
        <f>0.125*C5*1+5</f>
        <v>16.25</v>
      </c>
      <c r="D10" s="83">
        <f>ROUNDUP(0.1*D5+10,0)</f>
        <v>21</v>
      </c>
      <c r="E10" s="83">
        <f aca="true" t="shared" si="1" ref="E10:O10">ROUNDUP(0.1*E5+10,0)</f>
        <v>25</v>
      </c>
      <c r="F10" s="83">
        <f>ROUNDUP(0.1*F5+10,0)</f>
        <v>21</v>
      </c>
      <c r="G10" s="83">
        <f t="shared" si="1"/>
        <v>22</v>
      </c>
      <c r="H10" s="83">
        <f t="shared" si="1"/>
        <v>23</v>
      </c>
      <c r="I10" s="83">
        <f t="shared" si="1"/>
        <v>25</v>
      </c>
      <c r="J10" s="83">
        <f t="shared" si="1"/>
        <v>27</v>
      </c>
      <c r="K10" s="83">
        <f t="shared" si="1"/>
        <v>27</v>
      </c>
      <c r="L10" s="83">
        <f t="shared" si="1"/>
        <v>24</v>
      </c>
      <c r="M10" s="83">
        <f t="shared" si="1"/>
        <v>30</v>
      </c>
      <c r="N10" s="83">
        <f t="shared" si="1"/>
        <v>40</v>
      </c>
      <c r="O10" s="83">
        <f t="shared" si="1"/>
        <v>50</v>
      </c>
      <c r="P10" s="83"/>
    </row>
    <row r="11" spans="1:16" ht="12.75">
      <c r="A11" s="144" t="s">
        <v>84</v>
      </c>
      <c r="B11" s="121"/>
      <c r="C11" s="92"/>
      <c r="D11" s="145" t="s">
        <v>77</v>
      </c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6"/>
    </row>
    <row r="12" spans="1:16" ht="87" customHeight="1" thickBot="1">
      <c r="A12" s="87"/>
      <c r="B12" s="88"/>
      <c r="C12" s="83">
        <f>0.125*C7*1+5</f>
        <v>5</v>
      </c>
      <c r="D12" s="83">
        <f>ROUNDUP(0.21*D5+20,0)</f>
        <v>43</v>
      </c>
      <c r="E12" s="83">
        <f aca="true" t="shared" si="2" ref="E12:O12">ROUNDUP(0.21*E5+20,0)</f>
        <v>52</v>
      </c>
      <c r="F12" s="83">
        <f t="shared" si="2"/>
        <v>44</v>
      </c>
      <c r="G12" s="83">
        <f t="shared" si="2"/>
        <v>45</v>
      </c>
      <c r="H12" s="83">
        <f t="shared" si="2"/>
        <v>48</v>
      </c>
      <c r="I12" s="83">
        <f t="shared" si="2"/>
        <v>52</v>
      </c>
      <c r="J12" s="83">
        <f t="shared" si="2"/>
        <v>55</v>
      </c>
      <c r="K12" s="83">
        <f t="shared" si="2"/>
        <v>56</v>
      </c>
      <c r="L12" s="83">
        <f t="shared" si="2"/>
        <v>50</v>
      </c>
      <c r="M12" s="83">
        <f t="shared" si="2"/>
        <v>62</v>
      </c>
      <c r="N12" s="83">
        <f t="shared" si="2"/>
        <v>83</v>
      </c>
      <c r="O12" s="83">
        <f t="shared" si="2"/>
        <v>104</v>
      </c>
      <c r="P12" s="83"/>
    </row>
  </sheetData>
  <mergeCells count="9">
    <mergeCell ref="A1:A4"/>
    <mergeCell ref="C1:M1"/>
    <mergeCell ref="C6:P6"/>
    <mergeCell ref="A7:B7"/>
    <mergeCell ref="A11:B11"/>
    <mergeCell ref="D11:P11"/>
    <mergeCell ref="A9:B9"/>
    <mergeCell ref="D7:P7"/>
    <mergeCell ref="D9:P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G29"/>
  <sheetViews>
    <sheetView workbookViewId="0" topLeftCell="A1">
      <selection activeCell="G16" sqref="G16"/>
    </sheetView>
  </sheetViews>
  <sheetFormatPr defaultColWidth="9.00390625" defaultRowHeight="12.75"/>
  <cols>
    <col min="1" max="1" width="2.75390625" style="2" customWidth="1"/>
    <col min="2" max="2" width="59.875" style="2" customWidth="1"/>
    <col min="3" max="3" width="23.00390625" style="2" customWidth="1"/>
    <col min="4" max="4" width="11.25390625" style="2" hidden="1" customWidth="1"/>
    <col min="5" max="5" width="10.875" style="2" hidden="1" customWidth="1"/>
    <col min="6" max="6" width="0" style="2" hidden="1" customWidth="1"/>
    <col min="7" max="7" width="17.125" style="2" customWidth="1"/>
    <col min="8" max="16384" width="9.125" style="2" customWidth="1"/>
  </cols>
  <sheetData>
    <row r="1" spans="1:7" ht="12.75">
      <c r="A1" s="65"/>
      <c r="B1" s="66" t="s">
        <v>10</v>
      </c>
      <c r="C1" s="66" t="s">
        <v>27</v>
      </c>
      <c r="D1" s="66" t="s">
        <v>7</v>
      </c>
      <c r="E1" s="156" t="s">
        <v>8</v>
      </c>
      <c r="F1" s="156"/>
      <c r="G1" s="157"/>
    </row>
    <row r="2" spans="1:7" ht="48.75" customHeight="1">
      <c r="A2" s="67"/>
      <c r="B2" s="154"/>
      <c r="C2" s="154"/>
      <c r="D2" s="154"/>
      <c r="E2" s="154"/>
      <c r="F2" s="154"/>
      <c r="G2" s="155"/>
    </row>
    <row r="3" spans="1:7" ht="15.75" customHeight="1">
      <c r="A3" s="67"/>
      <c r="B3" s="54"/>
      <c r="C3" s="54"/>
      <c r="D3" s="54" t="s">
        <v>47</v>
      </c>
      <c r="E3" s="50" t="s">
        <v>40</v>
      </c>
      <c r="F3" s="50" t="s">
        <v>41</v>
      </c>
      <c r="G3" s="68" t="s">
        <v>72</v>
      </c>
    </row>
    <row r="4" spans="1:7" ht="45" customHeight="1">
      <c r="A4" s="69">
        <v>1</v>
      </c>
      <c r="B4" s="55" t="s">
        <v>82</v>
      </c>
      <c r="C4" s="56"/>
      <c r="D4" s="57">
        <v>1</v>
      </c>
      <c r="E4" s="58">
        <v>160</v>
      </c>
      <c r="F4" s="17">
        <v>150</v>
      </c>
      <c r="G4" s="90" t="s">
        <v>91</v>
      </c>
    </row>
    <row r="5" spans="1:7" ht="51.75" customHeight="1" thickBot="1">
      <c r="A5" s="70">
        <v>2</v>
      </c>
      <c r="B5" s="71" t="s">
        <v>83</v>
      </c>
      <c r="C5" s="72"/>
      <c r="D5" s="73">
        <v>1</v>
      </c>
      <c r="E5" s="74">
        <v>155</v>
      </c>
      <c r="F5" s="75">
        <v>145</v>
      </c>
      <c r="G5" s="91" t="s">
        <v>92</v>
      </c>
    </row>
    <row r="6" spans="1:7" s="1" customFormat="1" ht="39" customHeight="1" thickBot="1">
      <c r="A6" s="89"/>
      <c r="B6" s="106"/>
      <c r="C6" s="107"/>
      <c r="D6" s="108"/>
      <c r="E6" s="109"/>
      <c r="F6" s="94"/>
      <c r="G6" s="89"/>
    </row>
    <row r="7" spans="1:7" ht="46.5" customHeight="1" thickBot="1">
      <c r="A7" s="114">
        <v>3</v>
      </c>
      <c r="B7" s="113" t="s">
        <v>81</v>
      </c>
      <c r="C7" s="110"/>
      <c r="D7" s="111" t="s">
        <v>45</v>
      </c>
      <c r="E7" s="112"/>
      <c r="F7" s="110"/>
      <c r="G7" s="115" t="s">
        <v>90</v>
      </c>
    </row>
    <row r="8" spans="2:7" ht="12.75" hidden="1">
      <c r="B8" s="62" t="s">
        <v>9</v>
      </c>
      <c r="C8" s="62"/>
      <c r="D8" s="63" t="s">
        <v>45</v>
      </c>
      <c r="E8" s="64"/>
      <c r="F8" s="62"/>
      <c r="G8" s="62"/>
    </row>
    <row r="9" spans="2:7" ht="12.75" hidden="1">
      <c r="B9" s="32" t="s">
        <v>11</v>
      </c>
      <c r="C9" s="32"/>
      <c r="D9" s="59" t="s">
        <v>45</v>
      </c>
      <c r="E9" s="58"/>
      <c r="F9" s="32"/>
      <c r="G9" s="32"/>
    </row>
    <row r="10" ht="15" customHeight="1"/>
    <row r="12" spans="2:3" ht="12" customHeight="1">
      <c r="B12" s="60"/>
      <c r="C12" s="60"/>
    </row>
    <row r="13" spans="2:3" ht="12" customHeight="1">
      <c r="B13" s="60"/>
      <c r="C13" s="60"/>
    </row>
    <row r="14" spans="2:3" ht="12" customHeight="1">
      <c r="B14" s="60"/>
      <c r="C14" s="60"/>
    </row>
    <row r="15" spans="2:3" ht="12" customHeight="1">
      <c r="B15" s="60"/>
      <c r="C15" s="60"/>
    </row>
    <row r="16" spans="2:3" ht="12" customHeight="1">
      <c r="B16" s="60"/>
      <c r="C16" s="60"/>
    </row>
    <row r="17" spans="2:3" ht="12" customHeight="1">
      <c r="B17" s="60"/>
      <c r="C17" s="60"/>
    </row>
    <row r="18" spans="2:3" ht="12" customHeight="1">
      <c r="B18" s="60"/>
      <c r="C18" s="60"/>
    </row>
    <row r="19" spans="2:3" ht="12" customHeight="1">
      <c r="B19" s="60"/>
      <c r="C19" s="60"/>
    </row>
    <row r="20" spans="2:3" ht="12" customHeight="1">
      <c r="B20" s="60"/>
      <c r="C20" s="60"/>
    </row>
    <row r="21" spans="2:3" ht="12" customHeight="1">
      <c r="B21" s="60"/>
      <c r="C21" s="60"/>
    </row>
    <row r="22" spans="2:3" ht="12" customHeight="1">
      <c r="B22" s="60"/>
      <c r="C22" s="60"/>
    </row>
    <row r="23" spans="2:3" ht="12" customHeight="1">
      <c r="B23" s="60"/>
      <c r="C23" s="60"/>
    </row>
    <row r="24" spans="2:3" ht="12" customHeight="1">
      <c r="B24" s="60"/>
      <c r="C24" s="60"/>
    </row>
    <row r="25" spans="2:3" ht="12" customHeight="1">
      <c r="B25" s="60"/>
      <c r="C25" s="60"/>
    </row>
    <row r="26" spans="2:3" ht="12" customHeight="1">
      <c r="B26" s="60"/>
      <c r="C26" s="60"/>
    </row>
    <row r="27" spans="2:3" ht="12" customHeight="1">
      <c r="B27" s="60"/>
      <c r="C27" s="60"/>
    </row>
    <row r="28" ht="12" customHeight="1"/>
    <row r="29" spans="2:3" ht="12" customHeight="1">
      <c r="B29" s="61"/>
      <c r="C29" s="61"/>
    </row>
    <row r="30" ht="12" customHeight="1"/>
  </sheetData>
  <mergeCells count="2">
    <mergeCell ref="B2:G2"/>
    <mergeCell ref="E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Megapolis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</dc:creator>
  <cp:keywords/>
  <dc:description/>
  <cp:lastModifiedBy>ПРОЦЮК</cp:lastModifiedBy>
  <cp:lastPrinted>2015-07-08T14:19:48Z</cp:lastPrinted>
  <dcterms:created xsi:type="dcterms:W3CDTF">2005-12-08T12:04:54Z</dcterms:created>
  <dcterms:modified xsi:type="dcterms:W3CDTF">2018-01-24T19:42:22Z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